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810" windowWidth="12090" windowHeight="1890" tabRatio="814" firstSheet="14" activeTab="19"/>
  </bookViews>
  <sheets>
    <sheet name="หน้าปก" sheetId="1" state="hidden" r:id="rId1"/>
    <sheet name="ข้อมูลรวม" sheetId="2" r:id="rId2"/>
    <sheet name="ที่ตั้งทั้งหมด" sheetId="3" r:id="rId3"/>
    <sheet name="ที่ตั้ง สามัญ" sheetId="4" r:id="rId4"/>
    <sheet name="ที่ตั้ง ศาสนาควบคู่สามัญ" sheetId="5" r:id="rId5"/>
    <sheet name="ที่ตั้ง อาชีวศึกษา" sheetId="6" state="hidden" r:id="rId6"/>
    <sheet name="จัดตั้งทั้งหมด" sheetId="7" r:id="rId7"/>
    <sheet name="จัดตั้ง สามัญ" sheetId="8" r:id="rId8"/>
    <sheet name="จัดตั้ง ศาสนาควบคู่สามัญ" sheetId="9" r:id="rId9"/>
    <sheet name="จัดตั้ง อาชีวศึกษา" sheetId="10" state="hidden" r:id="rId10"/>
    <sheet name="จำนวนครู" sheetId="11" r:id="rId11"/>
    <sheet name="จำนวนครูจำแนกตามกลุ่มสาระ" sheetId="12" r:id="rId12"/>
    <sheet name="จำนวนครูตามระดับที่สอน" sheetId="13" r:id="rId13"/>
    <sheet name="จำนวนครูคุณวุฒิของครู" sheetId="14" r:id="rId14"/>
    <sheet name="สรุปจำนวน นร (สามัญ)" sheetId="15" r:id="rId15"/>
    <sheet name="จำนวนนักเรียนในระบบ" sheetId="16" r:id="rId16"/>
    <sheet name="สรุปจำนวน นร(สอนศาสนา)" sheetId="17" r:id="rId17"/>
    <sheet name="จำนวน นร แยกชั้นเรียน(สอนศาสนา)" sheetId="18" r:id="rId18"/>
    <sheet name="จำนวนนักเรียนวิชาศาสนา" sheetId="19" r:id="rId19"/>
    <sheet name="แยกชั้นเรียน นักเรียนศาสนา" sheetId="20" r:id="rId20"/>
    <sheet name="จำนวนนักเรียนอาชีว" sheetId="21" state="hidden" r:id="rId21"/>
    <sheet name="จำนวนนักเรียน แยกรายโรง" sheetId="22" state="hidden" r:id="rId22"/>
    <sheet name="นอกระบบแยกโรง" sheetId="23" r:id="rId23"/>
    <sheet name="พื้นฐาน รร พระราชดำหริ" sheetId="24" r:id="rId24"/>
    <sheet name="จำนวนนักเรียน รร พระราชดำหริ" sheetId="25" r:id="rId25"/>
    <sheet name="จำนวนนักเรียน ห้อเรียน รรพระราช" sheetId="26" r:id="rId26"/>
  </sheets>
  <externalReferences>
    <externalReference r:id="rId29"/>
  </externalReferences>
  <definedNames>
    <definedName name="_xlnm.Print_Titles" localSheetId="8">'จัดตั้ง ศาสนาควบคู่สามัญ'!$3:$5</definedName>
    <definedName name="_xlnm.Print_Titles" localSheetId="7">'จัดตั้ง สามัญ'!$3:$5</definedName>
    <definedName name="_xlnm.Print_Titles" localSheetId="17">'จำนวน นร แยกชั้นเรียน(สอนศาสนา)'!$1:$4</definedName>
    <definedName name="_xlnm.Print_Titles" localSheetId="10">'จำนวนครู'!$4:$5</definedName>
    <definedName name="_xlnm.Print_Titles" localSheetId="13">'จำนวนครูคุณวุฒิของครู'!$4:$6</definedName>
    <definedName name="_xlnm.Print_Titles" localSheetId="24">'จำนวนนักเรียน รร พระราชดำหริ'!$4:$6</definedName>
    <definedName name="_xlnm.Print_Titles" localSheetId="25">'จำนวนนักเรียน ห้อเรียน รรพระราช'!$4:$5</definedName>
    <definedName name="_xlnm.Print_Titles" localSheetId="15">'จำนวนนักเรียนในระบบ'!$1:$4</definedName>
    <definedName name="_xlnm.Print_Titles" localSheetId="18">'จำนวนนักเรียนวิชาศาสนา'!$4:$6</definedName>
    <definedName name="_xlnm.Print_Titles" localSheetId="4">'ที่ตั้ง ศาสนาควบคู่สามัญ'!$4:$5</definedName>
    <definedName name="_xlnm.Print_Titles" localSheetId="3">'ที่ตั้ง สามัญ'!$4:$5</definedName>
    <definedName name="_xlnm.Print_Titles" localSheetId="19">'แยกชั้นเรียน นักเรียนศาสนา'!$4:$5</definedName>
    <definedName name="_xlnm.Print_Titles" localSheetId="14">'สรุปจำนวน นร (สามัญ)'!$4:$6</definedName>
    <definedName name="_xlnm.Print_Titles" localSheetId="16">'สรุปจำนวน นร(สอนศาสนา)'!$4:$6</definedName>
  </definedNames>
  <calcPr fullCalcOnLoad="1"/>
</workbook>
</file>

<file path=xl/comments24.xml><?xml version="1.0" encoding="utf-8"?>
<comments xmlns="http://schemas.openxmlformats.org/spreadsheetml/2006/main">
  <authors>
    <author>iLLuSioN</author>
  </authors>
  <commentList>
    <comment ref="A5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iLLuSioN</author>
  </authors>
  <commentList>
    <comment ref="A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</authors>
  <commentList>
    <comment ref="A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iLLuSioN</author>
  </authors>
  <commentList>
    <comment ref="A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iLLuSioN</author>
  </authors>
  <commentList>
    <comment ref="A3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<sst xmlns="http://schemas.openxmlformats.org/spreadsheetml/2006/main" count="4793" uniqueCount="882">
  <si>
    <t>ม.3</t>
  </si>
  <si>
    <t>แปรสภาพ</t>
  </si>
  <si>
    <t>ผู้ลงนามแทนมูลนิธิ  *</t>
  </si>
  <si>
    <t>จัดตั้ง</t>
  </si>
  <si>
    <t>E-mail</t>
  </si>
  <si>
    <t>เว็ปไซด์</t>
  </si>
  <si>
    <t>มาตรา 15(2)</t>
  </si>
  <si>
    <t>มาตรา 15(1)</t>
  </si>
  <si>
    <t>การขอจัดตั้ง/แปรสภาพ</t>
  </si>
  <si>
    <t>ที่</t>
  </si>
  <si>
    <t>ชื่อโรงเรียน</t>
  </si>
  <si>
    <t>ผู้รับใบอนุญาต</t>
  </si>
  <si>
    <t>ผู้จัดการ</t>
  </si>
  <si>
    <t>โทรศัพท์</t>
  </si>
  <si>
    <t>รวม</t>
  </si>
  <si>
    <t>นักเรียน</t>
  </si>
  <si>
    <t>ห้อง</t>
  </si>
  <si>
    <t>ชาย</t>
  </si>
  <si>
    <t>หญิง</t>
  </si>
  <si>
    <t>เลขที่ / ถนน</t>
  </si>
  <si>
    <t>ที่ตั้ง</t>
  </si>
  <si>
    <t>ผู้อำนวยการ</t>
  </si>
  <si>
    <t>ศาสนา</t>
  </si>
  <si>
    <t>สามัญ</t>
  </si>
  <si>
    <t>รวมทั้งสิ้น</t>
  </si>
  <si>
    <t>ทั้งสิ้น</t>
  </si>
  <si>
    <t>โรงเรียน</t>
  </si>
  <si>
    <t>ชื่อมูลนิธิ</t>
  </si>
  <si>
    <t>การจัดตั้งเป็นมูลนิธิ</t>
  </si>
  <si>
    <t>วันที่ได้รับ</t>
  </si>
  <si>
    <t>อนุญาต</t>
  </si>
  <si>
    <t>ความจุ</t>
  </si>
  <si>
    <t>ระดับที่เปิดสอน</t>
  </si>
  <si>
    <t>ผู้บริหารโรงเรียน</t>
  </si>
  <si>
    <t>เพศ</t>
  </si>
  <si>
    <t>ประถมศึกษา</t>
  </si>
  <si>
    <t>มัธยมศึกษาตอนต้น</t>
  </si>
  <si>
    <t>มัธยมศึกษาตอนปลาย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</si>
  <si>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</si>
  <si>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</si>
  <si>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</si>
  <si>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</si>
  <si>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</si>
  <si>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</si>
  <si>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</si>
  <si>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</si>
  <si>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</si>
  <si>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</si>
  <si>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</si>
  <si>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ม.4</t>
  </si>
  <si>
    <t>ม.5</t>
  </si>
  <si>
    <t>ม.6</t>
  </si>
  <si>
    <t>ตำบล</t>
  </si>
  <si>
    <t>1</t>
  </si>
  <si>
    <t>ปีการศึกษา  2553</t>
  </si>
  <si>
    <t>รวมทั้งอำเภอ............</t>
  </si>
  <si>
    <t>พนักงานราชการ</t>
  </si>
  <si>
    <t>ข้าราชการ</t>
  </si>
  <si>
    <t>จำนวนนักเรียนวิชาสามัญ</t>
  </si>
  <si>
    <t>ตอ</t>
  </si>
  <si>
    <t>จำนวนนักเรียนวิชาศาสนา</t>
  </si>
  <si>
    <t>จังหวัด</t>
  </si>
  <si>
    <t>อำเภอ</t>
  </si>
  <si>
    <t>วุฒิการศึกษา</t>
  </si>
  <si>
    <t>ป เอก</t>
  </si>
  <si>
    <t>ป โท</t>
  </si>
  <si>
    <t>ปตรี</t>
  </si>
  <si>
    <t>2</t>
  </si>
  <si>
    <t>3</t>
  </si>
  <si>
    <t>4</t>
  </si>
  <si>
    <t>5</t>
  </si>
  <si>
    <t>ซันนาวียะห์</t>
  </si>
  <si>
    <t>มูตาวัซซีเตาะห์</t>
  </si>
  <si>
    <t>อิบติดาอียะห์</t>
  </si>
  <si>
    <t>จำนวนนักเรียนอาชีวศึกษา</t>
  </si>
  <si>
    <t>ปวช</t>
  </si>
  <si>
    <t>ปวช.</t>
  </si>
  <si>
    <t>ปี 1</t>
  </si>
  <si>
    <t>ปี 2</t>
  </si>
  <si>
    <t>ปี 3</t>
  </si>
  <si>
    <t>ปวส.พื้นฐาน ม.6</t>
  </si>
  <si>
    <t>ปวส.พื้นฐาน ปวช</t>
  </si>
  <si>
    <t>ชื่อโรงเรียนเอกชนนอกระบบ</t>
  </si>
  <si>
    <t>ที่อยู่</t>
  </si>
  <si>
    <t xml:space="preserve">          ข้อมูลการจัดตั้งโรงเรียนเอกชนในระบบ  ประเภทสอนอาชีวศึกษา  (ม. 15(1) เดิม)</t>
  </si>
  <si>
    <t xml:space="preserve">ข้อมูลสารสนเทศโรงเรียนเอกชนในระบบ  </t>
  </si>
  <si>
    <t>สำนักงานการศึกษาเอกชน 5 จังหวัดชายแดนภาคใต้</t>
  </si>
  <si>
    <t>6</t>
  </si>
  <si>
    <t>7</t>
  </si>
  <si>
    <t>8</t>
  </si>
  <si>
    <t>9</t>
  </si>
  <si>
    <t>10</t>
  </si>
  <si>
    <t>11</t>
  </si>
  <si>
    <t>สนง.สช.จ.</t>
  </si>
  <si>
    <t xml:space="preserve">          จำนวนนักเรียน โรงเรียนเอกชนในระบบ ประเภทอาชีวศึกษา   </t>
  </si>
  <si>
    <t>สถาบันศึกษาปอเนาะ</t>
  </si>
  <si>
    <t>ครู</t>
  </si>
  <si>
    <t>รวมทั้งอำเภอ</t>
  </si>
  <si>
    <t>จำแนกตามระดับการศึกษา   ปีการศึกษา  2554     :  สำนักงานการศึกษาเอกชนอำเภอ</t>
  </si>
  <si>
    <t>จำแนกตามระดับการศึกษา   ปีการศึกษา  2554    :  สำนักงานการศึกษาเอกชนอำเภอ</t>
  </si>
  <si>
    <t xml:space="preserve">            ข้อมูลที่ตั้งของโรงเรียนเอกชนในระบบ  ประเภทอาชีวศึกษา  ปีการศึกษา  2554</t>
  </si>
  <si>
    <t>บางนราวิทยา</t>
  </si>
  <si>
    <t>164 ถ.พิชิตบำรุง</t>
  </si>
  <si>
    <t>บางนาค</t>
  </si>
  <si>
    <t xml:space="preserve">073 522624-5 </t>
  </si>
  <si>
    <t>ch20081@windowslive.com</t>
  </si>
  <si>
    <t>นายอภิชัย ลาภาโรจน์กิจ</t>
  </si>
  <si>
    <t>ศรสมบูรณ์</t>
  </si>
  <si>
    <t>นายสมบูรณ์  พรหมศร</t>
  </si>
  <si>
    <t>นายสมบูรณ์   พรหมศร</t>
  </si>
  <si>
    <t>นางสาวคนึงนิจ   แซ่ยี่</t>
  </si>
  <si>
    <t>4/7 ถ.วอสเบียน</t>
  </si>
  <si>
    <t>073-511925</t>
  </si>
  <si>
    <t>Sornsomboon @ hotmail.com</t>
  </si>
  <si>
    <t>-</t>
  </si>
  <si>
    <t xml:space="preserve"> -</t>
  </si>
  <si>
    <t>พิมานวิทย์นราธิวาส</t>
  </si>
  <si>
    <t xml:space="preserve">104  ถนนดาราวัฒน์ </t>
  </si>
  <si>
    <t>pv_nara@hotmail.com</t>
  </si>
  <si>
    <t>www.pvnara.com</t>
  </si>
  <si>
    <t>073514479</t>
  </si>
  <si>
    <t>นายปรัชญา  พิมานแมน</t>
  </si>
  <si>
    <t>ราษฎร์วิทยา</t>
  </si>
  <si>
    <t>33/10   ถนนจำรูญนรา</t>
  </si>
  <si>
    <t>073-511561</t>
  </si>
  <si>
    <t>RW_nara@hotmail.co.th</t>
  </si>
  <si>
    <t>นางช้อย ไชยมงคลรัตน์</t>
  </si>
  <si>
    <t>นายพิชัย  มงคลรัตน์</t>
  </si>
  <si>
    <t>นายจรงค์  หมื่นเมือง</t>
  </si>
  <si>
    <t>073-511292</t>
  </si>
  <si>
    <t>webmaster@attarkiah.ac.th</t>
  </si>
  <si>
    <t>http://www.attarkiah.ac.th</t>
  </si>
  <si>
    <t>อัตตัรกียะห์อิสลามียะห์</t>
  </si>
  <si>
    <t>มูลนิธิอิสลามเพื่อการศึกษา</t>
  </si>
  <si>
    <t>นายอูมาร์  ตอยิบ</t>
  </si>
  <si>
    <t>นายไพศาล  ตอยิบ</t>
  </si>
  <si>
    <t>นายมะยิ  ยะยา</t>
  </si>
  <si>
    <t>สุกัญศาสน์วิทยา</t>
  </si>
  <si>
    <t>120/1 ม.8</t>
  </si>
  <si>
    <t>บางปอ</t>
  </si>
  <si>
    <t>08-6480-2507</t>
  </si>
  <si>
    <t>sukansart@hotmail,com</t>
  </si>
  <si>
    <t>มูลนิธิโรงเรียนสุกัญศาสน์วิทยา</t>
  </si>
  <si>
    <t>นายอาแว  จิ</t>
  </si>
  <si>
    <t>นายอับดุลเลาะห์  มะลี</t>
  </si>
  <si>
    <t>นายฮารน  ยูโซะ</t>
  </si>
  <si>
    <t>39/2</t>
  </si>
  <si>
    <t>มะนังตายอ</t>
  </si>
  <si>
    <t>073-543193</t>
  </si>
  <si>
    <t>Aklak_d@yahoo.com</t>
  </si>
  <si>
    <t>โรงเรียนอิสลามบูรณะโต๊ะนอ</t>
  </si>
  <si>
    <t>อิสลามบูรณะโต๊ะนอ</t>
  </si>
  <si>
    <t>นายมัยสุรุ หะยีอับดัลเลาะ</t>
  </si>
  <si>
    <t>นายมัยสุรุ หะยีอัลเลาะ</t>
  </si>
  <si>
    <t>นางมาสก๊ะ หะยีอับดุลเลาะ</t>
  </si>
  <si>
    <t>นราวิทย์อิสลาม</t>
  </si>
  <si>
    <t>3    ถ.คชรัตน์</t>
  </si>
  <si>
    <t>073-512081</t>
  </si>
  <si>
    <t>Narawitislmic@Gmail.com</t>
  </si>
  <si>
    <t>www.narawitshool.com</t>
  </si>
  <si>
    <t>มูลนิธิมุสลิมทักษิณนราธิวาส</t>
  </si>
  <si>
    <t>พ.ท.ยูโซ๊ะ  สาเรป</t>
  </si>
  <si>
    <t>นายนิพนธ  ตั้งแสงประทีป</t>
  </si>
  <si>
    <t>กะลุวอ</t>
  </si>
  <si>
    <t>assula2003@hotmail.com</t>
  </si>
  <si>
    <t>อัซซูลามียะตูดีนียะห์</t>
  </si>
  <si>
    <t>นางเจ๊ะฮาสือนะ เจ๊ะแว</t>
  </si>
  <si>
    <t>นายรอมือลี  หะยีดอเลาะ</t>
  </si>
  <si>
    <t>นางสาวรอบียะห์  เจะเละ</t>
  </si>
  <si>
    <t>นิรันดรวิทยา</t>
  </si>
  <si>
    <t>พัฒนศาสน์วิทยา</t>
  </si>
  <si>
    <t>19/2</t>
  </si>
  <si>
    <t>โคกเคียน</t>
  </si>
  <si>
    <t>073-565415</t>
  </si>
  <si>
    <t>นราสงเคราะห์เพื่อการศึกษา</t>
  </si>
  <si>
    <t>นายมาหะมะ   อาแว</t>
  </si>
  <si>
    <t>นายมาหะมะ       อาแว</t>
  </si>
  <si>
    <t>นายสาฮะรอน    อาแว</t>
  </si>
  <si>
    <t>105  ถนนจารุเสถียน</t>
  </si>
  <si>
    <t>073-543136</t>
  </si>
  <si>
    <t>toda.2009@hotmail.com</t>
  </si>
  <si>
    <t>โต๊ะดามียะห์</t>
  </si>
  <si>
    <t>นางฮาบีบ๊ะ  หะยีมะดีเยาะ</t>
  </si>
  <si>
    <t>นายอร่าม  คลานุรักษ์</t>
  </si>
  <si>
    <t>นายอับดุลรอแม   หะยีมะดีเยาะ</t>
  </si>
  <si>
    <t>สวนสวรรค์วิทยา</t>
  </si>
  <si>
    <t>น.ส.จันทร์เพ็ญ รงค์เดชประทีป</t>
  </si>
  <si>
    <t>มูลนิธิบางนราวิทยาและประวิช เลาหะกุล</t>
  </si>
  <si>
    <t>สานียาติลอิสลามียะห์</t>
  </si>
  <si>
    <t>พนาสณฑ์</t>
  </si>
  <si>
    <t>073-512614</t>
  </si>
  <si>
    <t>suansawan@windowslive.com</t>
  </si>
  <si>
    <t>น.ส.นิรอตีฟ๊ะ  นิจินิการี</t>
  </si>
  <si>
    <t>นายชัยวัฒน์  ยะแซ</t>
  </si>
  <si>
    <t>ดีนนียะห์ อิสลามียะห์</t>
  </si>
  <si>
    <t>62/4  ม.5</t>
  </si>
  <si>
    <t>089-6548055</t>
  </si>
  <si>
    <t>Dinniah08@hotmail.co.th</t>
  </si>
  <si>
    <t>นายฟาครุคดีย  บากา</t>
  </si>
  <si>
    <t>นายมิง  วาเต๊ะ</t>
  </si>
  <si>
    <t>25 ม.6</t>
  </si>
  <si>
    <t>ลำภู</t>
  </si>
  <si>
    <t>086-2953032</t>
  </si>
  <si>
    <t>saniyatil@hotmail.com</t>
  </si>
  <si>
    <t>นายมะหะหมัด   วาเต๊ะ</t>
  </si>
  <si>
    <t>23 ม.9 จารุเสถียร</t>
  </si>
  <si>
    <t>073-643168</t>
  </si>
  <si>
    <t>Mudee1@hotmail.com</t>
  </si>
  <si>
    <t>นายคอเล็บ ดือรานิง</t>
  </si>
  <si>
    <t>นาย นิมุ ดือรานิง</t>
  </si>
  <si>
    <t>12</t>
  </si>
  <si>
    <t>13</t>
  </si>
  <si>
    <t>14</t>
  </si>
  <si>
    <t>15</t>
  </si>
  <si>
    <t>http://stks.or.th/ling/nirandon/</t>
  </si>
  <si>
    <t>ศูนย์การศึกษาอิสลามประจำมัสยิด(ตาดีกา)</t>
  </si>
  <si>
    <t>104 / 2   ม. 7</t>
  </si>
  <si>
    <t>ละหาร</t>
  </si>
  <si>
    <t>073-591844</t>
  </si>
  <si>
    <t>feerose_da1830@hotmail.com   </t>
  </si>
  <si>
    <t>อ.1-ม.3</t>
  </si>
  <si>
    <t>5/12 ถ.เทสบาล 3</t>
  </si>
  <si>
    <t>ยี่งอ</t>
  </si>
  <si>
    <t>0-7359-1053</t>
  </si>
  <si>
    <t>pipattaksin@live.com</t>
  </si>
  <si>
    <t>WWW.ppts.ac.th</t>
  </si>
  <si>
    <t>อ.1-อ.3</t>
  </si>
  <si>
    <t>153/11</t>
  </si>
  <si>
    <t>073-591023</t>
  </si>
  <si>
    <t>akkarasart@hotmail.com</t>
  </si>
  <si>
    <t>http :// www.akrasart.ac.th</t>
  </si>
  <si>
    <t>ม.1-ม.6</t>
  </si>
  <si>
    <t xml:space="preserve">226/1 ม.6 </t>
  </si>
  <si>
    <t>073591688</t>
  </si>
  <si>
    <t>sman_mit@hotmail.com</t>
  </si>
  <si>
    <t>1 ม. 1 เพชรเกษม</t>
  </si>
  <si>
    <t>ลุโบะบือซา</t>
  </si>
  <si>
    <t>hasaniah1516@hotmail.com</t>
  </si>
  <si>
    <t>www.hasaniah.ac.th</t>
  </si>
  <si>
    <t>137หมู่ที่4</t>
  </si>
  <si>
    <t>ตะปอเยาะ</t>
  </si>
  <si>
    <t>081-7982892</t>
  </si>
  <si>
    <t>admin@drgan.ac.th</t>
  </si>
  <si>
    <t>http://www.drqan.ac.th</t>
  </si>
  <si>
    <t>20 ถ.เพชรเกษม</t>
  </si>
  <si>
    <t>08 7837 2175</t>
  </si>
  <si>
    <t>http://www.opedy.net/adul/</t>
  </si>
  <si>
    <t>ม.1-ม.3</t>
  </si>
  <si>
    <t>175 หมู่ที่ 2</t>
  </si>
  <si>
    <t>073 591205</t>
  </si>
  <si>
    <t>mukhlis_kl@hotmail.com</t>
  </si>
  <si>
    <t>ม.1 - ม.3</t>
  </si>
  <si>
    <t>58  หมู่ที่  2</t>
  </si>
  <si>
    <t>08 1328 2717</t>
  </si>
  <si>
    <t>Mahad_bk@hotmail.com</t>
  </si>
  <si>
    <t>อัลฟุรกอน</t>
  </si>
  <si>
    <t>นายมาหะมะ  อาแว</t>
  </si>
  <si>
    <t>นายมะหะมะ  อาแว</t>
  </si>
  <si>
    <t>นายอารีฟ อัสมะแอ</t>
  </si>
  <si>
    <t>นายบุญฤทธิ์   โสพิกุล</t>
  </si>
  <si>
    <t>นายบุญฤทธิ์  โสพิกุล</t>
  </si>
  <si>
    <t>นางอุรวีวดี   โสพิกุล</t>
  </si>
  <si>
    <t>โรงเรียนอัครศาสน์วิทยา(มูลนิธิ)</t>
  </si>
  <si>
    <t>นายดอรอแม  มะลี</t>
  </si>
  <si>
    <t>นางซัลมา  บืองาฉา</t>
  </si>
  <si>
    <t>นายนัสรันทร์  สาแลมา</t>
  </si>
  <si>
    <t>ฮาซามี  สาและ</t>
  </si>
  <si>
    <t>มาหะมะลุตฟี หะยีสาแม</t>
  </si>
  <si>
    <t xml:space="preserve"> อวาตีฟ  มูน๊ะ</t>
  </si>
  <si>
    <t>นางวรรณี  หะยีแวอูมา</t>
  </si>
  <si>
    <t>น.ส.แวอามีลัต  หะยีแวอูมา</t>
  </si>
  <si>
    <t>มูลนิธิอัลอีมาน</t>
  </si>
  <si>
    <t>นายอับดุลเร๊าะห์มาน  อับดุลสมัด</t>
  </si>
  <si>
    <t>นายวาเล๊าะ เจะอาลี</t>
  </si>
  <si>
    <t>นางสาวียะห์  มิมูนิ</t>
  </si>
  <si>
    <t>นายอดินันท์ อับดุลรามัน</t>
  </si>
  <si>
    <t>นายอดนันท์ อับดุลรามัน</t>
  </si>
  <si>
    <t>นายอับดุลฮาฟีร์  มามะบากา</t>
  </si>
  <si>
    <t>นายมุคลิส  เจะสนิ</t>
  </si>
  <si>
    <t>นายอับดุลมูตอเล๊ะ  ดอรอแม</t>
  </si>
  <si>
    <t>นายรุสลาม  สาแมง</t>
  </si>
  <si>
    <t>หมู่ 7</t>
  </si>
  <si>
    <t>ลูโบะสาวอ</t>
  </si>
  <si>
    <t>081-0982346</t>
  </si>
  <si>
    <t>charernwittayanusorn@hotmail.com</t>
  </si>
  <si>
    <t>ถ.อัตตอฮีรียะห์</t>
  </si>
  <si>
    <t>บาเจาะ</t>
  </si>
  <si>
    <t>073-599024</t>
  </si>
  <si>
    <t>webmaster@siritham.ac.th</t>
  </si>
  <si>
    <t>www.siritham.ac.th</t>
  </si>
  <si>
    <t>หมู่ 5</t>
  </si>
  <si>
    <t>บาเระหนือ</t>
  </si>
  <si>
    <t>089-9783712</t>
  </si>
  <si>
    <t>addiniah_islamiah@hotmail.com</t>
  </si>
  <si>
    <t>หมู่ 1</t>
  </si>
  <si>
    <t>ปะลุกาสาเมาะ</t>
  </si>
  <si>
    <t>089-4665344</t>
  </si>
  <si>
    <t>charensat_school@hotmail.com</t>
  </si>
  <si>
    <t>หมู่ 4</t>
  </si>
  <si>
    <t>089-73664994</t>
  </si>
  <si>
    <t>banghim_do@hotmail.com</t>
  </si>
  <si>
    <t>www.thamstampwitya.ac.th</t>
  </si>
  <si>
    <t>หมู่ 3</t>
  </si>
  <si>
    <t>บาเระใต้</t>
  </si>
  <si>
    <t>086-4893346</t>
  </si>
  <si>
    <t>ice_zee8@hotmail.com</t>
  </si>
  <si>
    <t>ม.ต้น</t>
  </si>
  <si>
    <t>086-4816213</t>
  </si>
  <si>
    <t>mahdaw2008@hotmail.com</t>
  </si>
  <si>
    <t>086-2946467</t>
  </si>
  <si>
    <t>Darasat@windowslive.com</t>
  </si>
  <si>
    <t>นายหะยีอิบรอเฮง  บาตูเซ็ง</t>
  </si>
  <si>
    <t>นางรอซีดะ  บาตูเซ็ง</t>
  </si>
  <si>
    <t>มูลนิธิศิริธรรมวิทยา</t>
  </si>
  <si>
    <t>นายมูฮำมัดซูลฮัน  ลามะทา</t>
  </si>
  <si>
    <t>นางรอซีด๊ะ  แมเยาะ</t>
  </si>
  <si>
    <t>นายอาหามะ  อาบู</t>
  </si>
  <si>
    <t>นายอัสบูลเลาะ  มะมิง</t>
  </si>
  <si>
    <t>นายนิโซะ  การิม</t>
  </si>
  <si>
    <t>นายไพรันต์  หวันเมือง</t>
  </si>
  <si>
    <t>นางนิตอยิปัต  หวันเมือง</t>
  </si>
  <si>
    <t>นายอาฮาหมัด  โดมูซอ</t>
  </si>
  <si>
    <t>นายคอลีล  ลีมะ</t>
  </si>
  <si>
    <t>นายสุทธิสันต์  มะวิง</t>
  </si>
  <si>
    <t>นางสาวแอนนี  มะวิง</t>
  </si>
  <si>
    <t>นายฮัสบูลเลาะ  หะยีสาและ</t>
  </si>
  <si>
    <t>นายอับดุลเร๊าะห์ฮิม  มาฮามะ</t>
  </si>
  <si>
    <t>นายมะยาตี สือนิ</t>
  </si>
  <si>
    <t>นายซัมสุลดีน  เสาะมะ</t>
  </si>
  <si>
    <t>นายมะลือดี  หาแว</t>
  </si>
  <si>
    <t>อนุบาลรือเสาะ</t>
  </si>
  <si>
    <t>182/26</t>
  </si>
  <si>
    <t xml:space="preserve">รือเสาะ </t>
  </si>
  <si>
    <t>073-572411</t>
  </si>
  <si>
    <t>anubunruso@hotmail.com</t>
  </si>
  <si>
    <t>www.anubanrusoschool.com</t>
  </si>
  <si>
    <t>อ.1-ป.6</t>
  </si>
  <si>
    <t>รือเสาะวิทยา</t>
  </si>
  <si>
    <t>1 ถ.รือเสาะสนองกิจ</t>
  </si>
  <si>
    <t>รือเสาะออก</t>
  </si>
  <si>
    <t>073-571166</t>
  </si>
  <si>
    <t>rusowittaya@hotmail.com</t>
  </si>
  <si>
    <t>ศรีทักษิณ</t>
  </si>
  <si>
    <t>หมู่ 1 ถ.สุขาภาบาล 10</t>
  </si>
  <si>
    <t>073-571638</t>
  </si>
  <si>
    <t>staffpatriya@hotmail.com</t>
  </si>
  <si>
    <t>www.patriyaschool.ac.th</t>
  </si>
  <si>
    <t>ป.1-ป.6</t>
  </si>
  <si>
    <t>ภัทรียาอนุบาล</t>
  </si>
  <si>
    <t>368 ถ.สารกิจ</t>
  </si>
  <si>
    <t>073-571036</t>
  </si>
  <si>
    <t>ดารุลอันวาห์</t>
  </si>
  <si>
    <t>70 ถ.รือเสาะ - สายบุรี</t>
  </si>
  <si>
    <t>สาวอ</t>
  </si>
  <si>
    <t>086-2878698</t>
  </si>
  <si>
    <t>darulanwar@hotmail.com</t>
  </si>
  <si>
    <t>สวรรค์วิทยาคาร</t>
  </si>
  <si>
    <t xml:space="preserve">247/6 </t>
  </si>
  <si>
    <t>รือเสาะ</t>
  </si>
  <si>
    <t>073-571268</t>
  </si>
  <si>
    <t>sawanwityakhan@gmail.com</t>
  </si>
  <si>
    <t>ป.1-ป.4</t>
  </si>
  <si>
    <t>นะห์ฎอตุลสูบาน</t>
  </si>
  <si>
    <t>073-571320</t>
  </si>
  <si>
    <t>nahdah2010@gmail.com</t>
  </si>
  <si>
    <t>ม.1 – ม.6</t>
  </si>
  <si>
    <t>อิบตีดาวิทยา</t>
  </si>
  <si>
    <t>ลาโละ</t>
  </si>
  <si>
    <t>073-578063</t>
  </si>
  <si>
    <t>ibtida@hotmail.com</t>
  </si>
  <si>
    <t>www.stks.or.th/ling/ibtida</t>
  </si>
  <si>
    <t>ดารุลอุลลม</t>
  </si>
  <si>
    <t>เรียง</t>
  </si>
  <si>
    <t>084-8554558</t>
  </si>
  <si>
    <t>D.R.L_nr@hotmail.co.th</t>
  </si>
  <si>
    <t>ม.1 – ม.3</t>
  </si>
  <si>
    <t>ต้นตันหยง</t>
  </si>
  <si>
    <t>157/4</t>
  </si>
  <si>
    <t>089-9768916</t>
  </si>
  <si>
    <t>tontanyong@yahoo.co.th</t>
  </si>
  <si>
    <t>www.tongtanyong.ac.th</t>
  </si>
  <si>
    <t>นายวิเชษฐ์  ไทยทองนุ่ม</t>
  </si>
  <si>
    <t>นางถวิล ไทยทองนุ่ม</t>
  </si>
  <si>
    <t>นางสาวกัญญิกา  นฤมิตรภักดีพงศ์</t>
  </si>
  <si>
    <t>นายวสันต์  วังเวียงทอง</t>
  </si>
  <si>
    <t>นายภัทรียา  จารงค์</t>
  </si>
  <si>
    <t>นางภัทรียา  จารงค์</t>
  </si>
  <si>
    <t>นางนูรอาซะห์  อาแวบือซา</t>
  </si>
  <si>
    <t>นางอามีนาห์  หะยียามา</t>
  </si>
  <si>
    <t>นายอาหาหมัดอับดุลห์ หะยีมะ</t>
  </si>
  <si>
    <t>นายปรีชา  หละเขียว</t>
  </si>
  <si>
    <t>นางนาตือเราะห์ หละเขียว</t>
  </si>
  <si>
    <t>นางซูรีดา ดือราแม</t>
  </si>
  <si>
    <t>มูลนิธิ อิสลามเพื่อการศึกษาและการกุศล</t>
  </si>
  <si>
    <t>นายบรอเฮง  ปายอดือราแม</t>
  </si>
  <si>
    <t>นายอับดุลเลาะ หะยียามา</t>
  </si>
  <si>
    <t>มูลนิธิ อัรเราะห์มานียะห์</t>
  </si>
  <si>
    <t>นายยา  บูโย๊ะ</t>
  </si>
  <si>
    <t>นายซำซูดิน  บาเห็ง</t>
  </si>
  <si>
    <t>นายศุภกิจ  บินลาเซ็ง</t>
  </si>
  <si>
    <t>นายมะรอนิง  นิเฮง</t>
  </si>
  <si>
    <t>นายนิบือราเฮง  รูอิ</t>
  </si>
  <si>
    <t>นางคอดียะห์  ยีตูวา</t>
  </si>
  <si>
    <t>มูลนิธิ อัล-อูลูม อัล-ดีนียะห์</t>
  </si>
  <si>
    <t>นายหะยีดิง  หะยีดาโอะ</t>
  </si>
  <si>
    <t>นายอาหมัดสุกรี หะยีดาโอะ</t>
  </si>
  <si>
    <t>16</t>
  </si>
  <si>
    <t>1  ถ.บ้านตันหยงมะลิ</t>
  </si>
  <si>
    <t>สุไหงโก-ลก</t>
  </si>
  <si>
    <t>rungpung@thaimail.com</t>
  </si>
  <si>
    <t>www.rungpung.com</t>
  </si>
  <si>
    <t xml:space="preserve"> 4  ซอย 3  ถ.เจริญเขต</t>
  </si>
  <si>
    <t>Padungvit_09@hotmail.com</t>
  </si>
  <si>
    <t>771  ถ.ประชาวิวัฒน์</t>
  </si>
  <si>
    <t>073-630717</t>
  </si>
  <si>
    <t>Bunyalarp@hotmail.com</t>
  </si>
  <si>
    <t>www.Bunyalarp.com</t>
  </si>
  <si>
    <t>143/9  หมู่ 5  ถ.ปาเสมัส</t>
  </si>
  <si>
    <t>ปาเสมัส</t>
  </si>
  <si>
    <t>073-612255</t>
  </si>
  <si>
    <t>Decha_ksup@hotmail.com</t>
  </si>
  <si>
    <t>51  ถ.ทรายทอง 3</t>
  </si>
  <si>
    <t>073-611199</t>
  </si>
  <si>
    <t>ดารุลฟุรกอน</t>
  </si>
  <si>
    <t>มูโนะ</t>
  </si>
  <si>
    <t>089-5970549</t>
  </si>
  <si>
    <t>tahfizulfurqan@yahoo.com</t>
  </si>
  <si>
    <t>www.tahfizfurqan.com</t>
  </si>
  <si>
    <t>59/1 ถ.โต๊ะลือเบ</t>
  </si>
  <si>
    <t>saengthamgolok@gmail.com</t>
  </si>
  <si>
    <t>www.saengtham.com</t>
  </si>
  <si>
    <t>ndi.mn@hotmail.com</t>
  </si>
  <si>
    <t>นายปราโมทย์  สิมศิริวงศ์</t>
  </si>
  <si>
    <t>นางสาวแสงเทียน  สิมศิริวงศ์</t>
  </si>
  <si>
    <t>นางสาวกัญจนลักษณ์  จิตต์ภักดี</t>
  </si>
  <si>
    <t>นางวีระวรรณ  เตียวตระกูล</t>
  </si>
  <si>
    <t>นายเรวัต  บุญครองเขต</t>
  </si>
  <si>
    <t>นางสาวสุแอนนา บุญครองเขต</t>
  </si>
  <si>
    <t>นางสุชาดา  เกษมทรัพย์</t>
  </si>
  <si>
    <t>นายเดชา  เกษมทรัพย์</t>
  </si>
  <si>
    <t>นางเพ็ญศรี  เกษมทรัพย์</t>
  </si>
  <si>
    <t>นายนพนอบ  เกษมทรัพย์</t>
  </si>
  <si>
    <t>นางสาวมาลินี  ทิพเศษ</t>
  </si>
  <si>
    <t>นายมูฮำมัดรอสาลี หะยีดือราแม</t>
  </si>
  <si>
    <t>นางสาวรอบีอ๊ะ  หะยีดือราแม</t>
  </si>
  <si>
    <t>นายสิทธิยา  มามะ</t>
  </si>
  <si>
    <t>มูลนิธิแสงธรรมวิทยาเพื่อการศึกษา</t>
  </si>
  <si>
    <t>นายมาหามะฮิลมี  ดาโอะ</t>
  </si>
  <si>
    <t>นายมาหะมัดนอ  จะมาจี</t>
  </si>
  <si>
    <t>นายมุฮยีดิน  ดาโอะ</t>
  </si>
  <si>
    <t>นายหะยียา  หะยีเจ๊ะอาแซ</t>
  </si>
  <si>
    <t>นายโซการ์นอร์  ฮาซานีย์</t>
  </si>
  <si>
    <t>รังผึ้ง</t>
  </si>
  <si>
    <t>ผดุงวิทย์</t>
  </si>
  <si>
    <t>บุณยลาภนฤมิต</t>
  </si>
  <si>
    <t>เกษมทรัพย์</t>
  </si>
  <si>
    <t>อนุบาลบ้านสุชาดา</t>
  </si>
  <si>
    <t>นะห์ฎุอฏุลอิสลาฮียะห์</t>
  </si>
  <si>
    <t>แสงธรรมวิทยา</t>
  </si>
  <si>
    <t>นะห์ฎอฏุลอิสลาฮียะห์</t>
  </si>
  <si>
    <t>ประชานุเคราะห์</t>
  </si>
  <si>
    <t>8/1  ถ. ประชานุเคราะห์</t>
  </si>
  <si>
    <t>ปะลรู</t>
  </si>
  <si>
    <t>073-651178</t>
  </si>
  <si>
    <t>ม.7</t>
  </si>
  <si>
    <t>สากอ</t>
  </si>
  <si>
    <t>073-653549</t>
  </si>
  <si>
    <t>drm2493@hotmail.com</t>
  </si>
  <si>
    <t>49/3  ม.4</t>
  </si>
  <si>
    <t>ริโก๋</t>
  </si>
  <si>
    <t>083-186-7393</t>
  </si>
  <si>
    <t>islamanusad@hotmail.com</t>
  </si>
  <si>
    <t>ม.1 - ม.6</t>
  </si>
  <si>
    <t>นางสมศรี   อรรถกรวงศ์</t>
  </si>
  <si>
    <t>นาง  พัชราวลัย    บุตตะจีน</t>
  </si>
  <si>
    <t>นางสาวไพศรี  พงศ์ศรีโรจน์</t>
  </si>
  <si>
    <t>นายมาหามะอัซมิง    วาโซ๊ะ</t>
  </si>
  <si>
    <t>นายสุกรี   สารี</t>
  </si>
  <si>
    <t>นายอดุลย์    สิงหะ</t>
  </si>
  <si>
    <t>นางสีตีเมาะ     หะยีมะซัด</t>
  </si>
  <si>
    <t xml:space="preserve">นาย  สุธิพันธ์     ศรีริกานนท์ </t>
  </si>
  <si>
    <t>นายนิมูฮำหมัด    ศรีริกานนท์</t>
  </si>
  <si>
    <t>ร.ร.พิพัฒน์ทักษิณ</t>
  </si>
  <si>
    <t>ร.ร.อัลอีย๊ะวิทยา</t>
  </si>
  <si>
    <t>54</t>
  </si>
  <si>
    <t>35</t>
  </si>
  <si>
    <t>25</t>
  </si>
  <si>
    <t>115/3  ถ.ท่าแพรก</t>
  </si>
  <si>
    <t>เจ๊ะเห</t>
  </si>
  <si>
    <t>073-581-847</t>
  </si>
  <si>
    <t>Anubansomtawil@hotmail.com</t>
  </si>
  <si>
    <t>อ.1 - อ.3</t>
  </si>
  <si>
    <t>นูรุดดิน(มูลนิธิ)</t>
  </si>
  <si>
    <t></t>
  </si>
  <si>
    <t>073-524255</t>
  </si>
  <si>
    <t>ndtschool@hotmail.com</t>
  </si>
  <si>
    <t>nuruddin.ac.th</t>
  </si>
  <si>
    <t>ซานาวียะห์</t>
  </si>
  <si>
    <t>อัสสาอาดะห์</t>
  </si>
  <si>
    <t>บางขุนทอง</t>
  </si>
  <si>
    <t>azsaadah@gmail.com</t>
  </si>
  <si>
    <t>จรรยาอิสลาม</t>
  </si>
  <si>
    <t>หมู่ที่ 3</t>
  </si>
  <si>
    <t>ศาลาใหม่</t>
  </si>
  <si>
    <t>089-7388083</t>
  </si>
  <si>
    <t>chanyaislam @ hotmail.com</t>
  </si>
  <si>
    <t>ไพรวัน</t>
  </si>
  <si>
    <t>073-641051</t>
  </si>
  <si>
    <t>IW_KB@HOTMAIL.COM</t>
  </si>
  <si>
    <t>อนุบาลบ้านสมถวิล</t>
  </si>
  <si>
    <t>นางสมถวิล   บกสกุล</t>
  </si>
  <si>
    <t>นายวิภาคย์    บกสกุล</t>
  </si>
  <si>
    <t>มูลนิธินูรุดดิน</t>
  </si>
  <si>
    <t>นายอำเยาะห์  บินแวอาแซ</t>
  </si>
  <si>
    <t>นายราซ๊ะ  รอนิง</t>
  </si>
  <si>
    <t>นายสกรี  มะเร๊ะ</t>
  </si>
  <si>
    <t>อัสสาอาดะห์เพื่อการศึกษา</t>
  </si>
  <si>
    <t>นายมะหะมะ  มามะ</t>
  </si>
  <si>
    <t>นามะหะมะ  มามะ</t>
  </si>
  <si>
    <t>นายมาโนชญ์  พันธุ์พฤกษ์วิทยา</t>
  </si>
  <si>
    <t>ว่าที่ร.ท.ดิลก    ศิริวัลลภ</t>
  </si>
  <si>
    <t>นายมาซี  อูมา</t>
  </si>
  <si>
    <t>อิสลามวิทยาทาน</t>
  </si>
  <si>
    <t>นายมูฮำหมัดมันซูร  สามะแอ</t>
  </si>
  <si>
    <t>นายสตอปา  บินอูเซ็ง</t>
  </si>
  <si>
    <t>อัลเราะห์มานอนุสรณ์</t>
  </si>
  <si>
    <t>๓๗๐/๗ ม.๑</t>
  </si>
  <si>
    <t>จวบ</t>
  </si>
  <si>
    <t>hasanee_yunuh@hotmail.com</t>
  </si>
  <si>
    <t>ป.๑</t>
  </si>
  <si>
    <t>บูกิตอิสลามียะห์</t>
  </si>
  <si>
    <t>ม. 2</t>
  </si>
  <si>
    <t>บูกิต</t>
  </si>
  <si>
    <t>073-544-262</t>
  </si>
  <si>
    <t>bukitislamic@windowslive.com</t>
  </si>
  <si>
    <t>สัมพันธ์วิทยา</t>
  </si>
  <si>
    <t>340 ม.1</t>
  </si>
  <si>
    <t>073-544-089</t>
  </si>
  <si>
    <t>sampanvittaya@gmail.com</t>
  </si>
  <si>
    <t>อัลอิสลามียะห์</t>
  </si>
  <si>
    <t>184/จารุเสถียร</t>
  </si>
  <si>
    <t>มะรือโบออก</t>
  </si>
  <si>
    <t>073-645246</t>
  </si>
  <si>
    <t>al_isla.mul@hotmail.co.th</t>
  </si>
  <si>
    <t>www.alislamiahschool.com</t>
  </si>
  <si>
    <t>นายฮาซานิง  ยูนุ๊</t>
  </si>
  <si>
    <t>นายนิรันดร์   มะ</t>
  </si>
  <si>
    <t>นางสาวนูรีตา  ยูโซ๊ะ</t>
  </si>
  <si>
    <t>นางนูรวาฮีด้า   หะยีอาแซ</t>
  </si>
  <si>
    <t>นายมาฮามะสุกรี  ขอยาแม</t>
  </si>
  <si>
    <t>นายบือรอเฮง   เจ๊ะดอเลาะ</t>
  </si>
  <si>
    <t>มูลนิธิเพื่อการศึกษาโรงเรียนสัมพันธ์วิทยา</t>
  </si>
  <si>
    <t>นางแวตีเยาะ   อาแว</t>
  </si>
  <si>
    <t>นายมะสุขรี   ซีเดะ</t>
  </si>
  <si>
    <t>มูลนิธิอัลอิสลามียะห์</t>
  </si>
  <si>
    <t>นายสูไฮมี  กือแน</t>
  </si>
  <si>
    <t>นางแวรอสีด๊ะ  มะ</t>
  </si>
  <si>
    <t>บูกิตอสลมียะห์</t>
  </si>
  <si>
    <t>21</t>
  </si>
  <si>
    <t>196/1  ถนนวุฒิศาสตร์ 2</t>
  </si>
  <si>
    <t>แว้ง</t>
  </si>
  <si>
    <t>073-659018</t>
  </si>
  <si>
    <t>khrulah@yahoo.co.th</t>
  </si>
  <si>
    <t>รอมาเนีย</t>
  </si>
  <si>
    <t>234/4  หมู่ที่  2</t>
  </si>
  <si>
    <t>0 7365 9039</t>
  </si>
  <si>
    <t>romaniaschool@hotmail.com</t>
  </si>
  <si>
    <t>www.romania.ac.th</t>
  </si>
  <si>
    <t>จริยธรรมวิทยา</t>
  </si>
  <si>
    <t xml:space="preserve">บ้านลูโบ๊ะดาลัม ม. 2 </t>
  </si>
  <si>
    <t>073-659-674</t>
  </si>
  <si>
    <t>นางมัณฑนา  ห่อทิพย์</t>
  </si>
  <si>
    <t>นางอะฑิตะญา  ธนาสิทธิกุล</t>
  </si>
  <si>
    <t>นางสาวสุขสม  ห่อทิพย์</t>
  </si>
  <si>
    <t>มูลนิธิโรงเรียนรอมาเนีย</t>
  </si>
  <si>
    <t>นายแวยิบ   การียา</t>
  </si>
  <si>
    <t>นางชารีฟาห์   กาเซ็ง</t>
  </si>
  <si>
    <t>มูลนิธิโรงเรียนจริยธรรมวิทยา</t>
  </si>
  <si>
    <t>นายวันอัซมี  แวหะมะ</t>
  </si>
  <si>
    <t>นายรีเปง  อีแต</t>
  </si>
  <si>
    <t>นายเจ๊ะยูโซ๊ะ  อารง</t>
  </si>
  <si>
    <t>แหลมทองวิทยา</t>
  </si>
  <si>
    <t>686  ม.7</t>
  </si>
  <si>
    <t>ตันหยงมัส</t>
  </si>
  <si>
    <t>073-671091</t>
  </si>
  <si>
    <t>www.ltsc.ac.th</t>
  </si>
  <si>
    <t>อ.1 - ป.6</t>
  </si>
  <si>
    <t>เจริญศีกษา</t>
  </si>
  <si>
    <t>94  ม.7</t>
  </si>
  <si>
    <t>073-671152</t>
  </si>
  <si>
    <t>charoensuksa2006@hotmail.com</t>
  </si>
  <si>
    <t>www.cfs.or.th</t>
  </si>
  <si>
    <t>ดารุสสาลาม</t>
  </si>
  <si>
    <t>809  ม.7</t>
  </si>
  <si>
    <t>073-671347</t>
  </si>
  <si>
    <t xml:space="preserve">info@daruss.ac.th </t>
  </si>
  <si>
    <t>ประทีปวิทยา</t>
  </si>
  <si>
    <t xml:space="preserve">11  ม.7  </t>
  </si>
  <si>
    <t>มะรือโบตก</t>
  </si>
  <si>
    <t>073-569059</t>
  </si>
  <si>
    <t>prateep_nara@hotmail.com</t>
  </si>
  <si>
    <t>ดาราวิทยา</t>
  </si>
  <si>
    <t>121 ม.9</t>
  </si>
  <si>
    <t>073-672193</t>
  </si>
  <si>
    <t>Dara.witya@hotmail.com</t>
  </si>
  <si>
    <t>ดารุลฮิกมะห์</t>
  </si>
  <si>
    <t>หมู่ที่  1</t>
  </si>
  <si>
    <t>กาลิซา</t>
  </si>
  <si>
    <t>073-583645</t>
  </si>
  <si>
    <t>darulhikmah_school@hotmail.com</t>
  </si>
  <si>
    <t>ดารุลอามานวิทยา</t>
  </si>
  <si>
    <t>ดารุลอิสละห์</t>
  </si>
  <si>
    <t>109  ม.9</t>
  </si>
  <si>
    <t>073-671858</t>
  </si>
  <si>
    <t>นายสมพงษ์    แจ้งศิริ</t>
  </si>
  <si>
    <t>นายนิคม    จันทร์ประดิษฐ์</t>
  </si>
  <si>
    <t>มูลนิธิโรงเรียนเจริญศึกษา</t>
  </si>
  <si>
    <t>นายอาณันย์    มุทะธากุล</t>
  </si>
  <si>
    <t>มูลนิธิดารุสสาลาม</t>
  </si>
  <si>
    <t>นายฟัครุดดิน    บอตอ</t>
  </si>
  <si>
    <t>นางนูรีฮัน    เร็งมา</t>
  </si>
  <si>
    <t>มูลนิธิเอาว์กอฟอัลมิสบะฮ์</t>
  </si>
  <si>
    <t>นายอัดนัง   อาแวบือซา</t>
  </si>
  <si>
    <t>นายอาห์มัด    สาเมาะ</t>
  </si>
  <si>
    <t>นายอับดุลเลาะ    มะเซ็ง</t>
  </si>
  <si>
    <t>นางตีเมาะ    เจ๊ะมิ</t>
  </si>
  <si>
    <t>นายสาการียา     เจ๊ะเต๊ะ</t>
  </si>
  <si>
    <t>นายมูดาลีเชร    วาเต๊ะ</t>
  </si>
  <si>
    <t>นางรอฮีหมะ    จูมะ</t>
  </si>
  <si>
    <t>นายแวหะมะ    ดือราแม</t>
  </si>
  <si>
    <t>มูลนิธิฟื้นฟูมรดกอิสลาม</t>
  </si>
  <si>
    <t xml:space="preserve"> นายมาหะมะ  อาแว</t>
  </si>
  <si>
    <t>นายมะดารวี    คงแก้วท่าช้าง</t>
  </si>
  <si>
    <t>นายอัลลาวี    สมัตถนาค</t>
  </si>
  <si>
    <t>นางสาวรอบียะห์    มะอับดง</t>
  </si>
  <si>
    <t>นายอาฮามะ    มะอับดง</t>
  </si>
  <si>
    <t>นายสาอารี  บินนิเลาะ</t>
  </si>
  <si>
    <t>17</t>
  </si>
  <si>
    <t>18</t>
  </si>
  <si>
    <t>19</t>
  </si>
  <si>
    <t>20</t>
  </si>
  <si>
    <t>22</t>
  </si>
  <si>
    <t>23</t>
  </si>
  <si>
    <t>24</t>
  </si>
  <si>
    <t>อัลอีย๊ะวิทยา</t>
  </si>
  <si>
    <t>พิพัฒน์ทักษิณ</t>
  </si>
  <si>
    <t>วุฒิศาสน์วิทยา</t>
  </si>
  <si>
    <t>26</t>
  </si>
  <si>
    <t>27</t>
  </si>
  <si>
    <t>pn_padi@hotmail.com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</si>
  <si>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</si>
  <si>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</si>
  <si>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</si>
  <si>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</si>
  <si>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</si>
  <si>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</si>
  <si>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</si>
  <si>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</si>
  <si>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</si>
  <si>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</si>
  <si>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</si>
  <si>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</si>
  <si>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</si>
  <si>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</si>
  <si>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</si>
  <si>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</si>
  <si>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</si>
  <si>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</si>
  <si>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</si>
  <si>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</si>
  <si>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ตอ. - ป.6</t>
  </si>
  <si>
    <t>อ-ป 6</t>
  </si>
  <si>
    <t>อ-ม.6</t>
  </si>
  <si>
    <t xml:space="preserve">ผู้ลงนามแทนมูลนิธิ  </t>
  </si>
  <si>
    <t>49</t>
  </si>
  <si>
    <t>50</t>
  </si>
  <si>
    <t>อัครศาสน์วิทยา</t>
  </si>
  <si>
    <t>สมานมิตรวิทยา</t>
  </si>
  <si>
    <t>ฮาซานียะห์</t>
  </si>
  <si>
    <t>ดารุลกุรอานิลการีม</t>
  </si>
  <si>
    <t>อดุลวิทยา</t>
  </si>
  <si>
    <t>อนุรักษ์อิสลาม</t>
  </si>
  <si>
    <t>มาฮัดมูฮำมาดียะห์</t>
  </si>
  <si>
    <t>เจริญวิทยานุสรณ์</t>
  </si>
  <si>
    <t>ศิริธรรมวิทยา</t>
  </si>
  <si>
    <t>อัดดีนียาตุลอิสลามมียะห์</t>
  </si>
  <si>
    <t>เจริญศาสตร์</t>
  </si>
  <si>
    <t>ธรรมสตัมภ์วิทยา</t>
  </si>
  <si>
    <t>อัลมัสโฮร์</t>
  </si>
  <si>
    <t>ตายุลอิสลาม</t>
  </si>
  <si>
    <t>ดาราศาสน์วิทยา</t>
  </si>
  <si>
    <t>ดารุลรอห์มาฮ์</t>
  </si>
  <si>
    <t>อิสลามนุศาสน์</t>
  </si>
  <si>
    <t>จริยธรรม</t>
  </si>
  <si>
    <t>โเจริญศาสตร์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</si>
  <si>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</si>
  <si>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</si>
  <si>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</si>
  <si>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</si>
  <si>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</si>
  <si>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</si>
  <si>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</si>
  <si>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</si>
  <si>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</si>
  <si>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</si>
  <si>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</si>
  <si>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</si>
  <si>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</si>
  <si>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</si>
  <si>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</si>
  <si>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</si>
  <si>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</si>
  <si>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</si>
  <si>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</si>
  <si>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</si>
  <si>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</si>
  <si>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</si>
  <si>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</si>
  <si>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อิสลามอนุศาสน์</t>
  </si>
  <si>
    <t>ประชานุเคาะห์</t>
  </si>
  <si>
    <t>วุฒิศาสน์</t>
  </si>
  <si>
    <t>อัตเตาฟีกียะห์อิสลามียะห์</t>
  </si>
  <si>
    <t>83 ถ.สันติราษฏร์</t>
  </si>
  <si>
    <t>ซากอ</t>
  </si>
  <si>
    <t>073-561-407</t>
  </si>
  <si>
    <t>attawfikiah@hotmail.com</t>
  </si>
  <si>
    <t>อ.1 - ม.6</t>
  </si>
  <si>
    <t>นายมามุ     ดือเร๊ะ</t>
  </si>
  <si>
    <t>ดารุลรอฆ์มาฮ์</t>
  </si>
  <si>
    <t>ดารุลกุรอานีลการีม</t>
  </si>
  <si>
    <t>อนุรักษ์อิลลาม</t>
  </si>
  <si>
    <t>นูรุดดีน(มูลนิธิ)</t>
  </si>
  <si>
    <t>อัสสาอาดะห์(มูลนิธิ)</t>
  </si>
  <si>
    <t>รวมทั้งหมด</t>
  </si>
  <si>
    <t>เมือง</t>
  </si>
  <si>
    <t>ศรีสาคร</t>
  </si>
  <si>
    <t>ตากใบ</t>
  </si>
  <si>
    <t>สุไหงโกลก</t>
  </si>
  <si>
    <t>สุไหงปาดี</t>
  </si>
  <si>
    <t>สุคิริน</t>
  </si>
  <si>
    <t>ระแงะ</t>
  </si>
  <si>
    <t>เจาะไอร้อง</t>
  </si>
  <si>
    <t>จะแนะ</t>
  </si>
  <si>
    <t>รวมเมือง</t>
  </si>
  <si>
    <t>รวมยี่งอ</t>
  </si>
  <si>
    <t>รวมบาเจาะ</t>
  </si>
  <si>
    <t>รวมรือเสาะ</t>
  </si>
  <si>
    <t>รวมสุไหงโกลก</t>
  </si>
  <si>
    <t>รวมสุไหงปาดี</t>
  </si>
  <si>
    <t>รวมตากใบ</t>
  </si>
  <si>
    <t>รวมเจาะไอร้อง</t>
  </si>
  <si>
    <t>รวมแว้ง</t>
  </si>
  <si>
    <t>รวมระแงะ</t>
  </si>
  <si>
    <t>รวมศรีสาคร</t>
  </si>
  <si>
    <t xml:space="preserve">ข้อมูลการจัดตั้งโรงเรียนเอกชนในระบบ  ประเภทสอนสามัญ   </t>
  </si>
  <si>
    <t xml:space="preserve">          ข้อมูลการจัดตั้งโรงเรียนเอกชนในระบบ  ประเภทสอนศาสนาควบคู่สามัญ   </t>
  </si>
  <si>
    <t>ศรีสวรรค์วิทยา</t>
  </si>
  <si>
    <t xml:space="preserve">  25/2</t>
  </si>
  <si>
    <t>08-9976-8916</t>
  </si>
  <si>
    <t>tty1944@hotmail.com</t>
  </si>
  <si>
    <t>นายอาหมัดสุกรี  หะยีดาโอะ</t>
  </si>
  <si>
    <t>นายนอเล๊าะ มอลอ</t>
  </si>
  <si>
    <t>75</t>
  </si>
  <si>
    <t>ปีการศึกษา  2554     :  สำนักงานการศึกษาเอกชนจังหวัดนราธิวาส</t>
  </si>
  <si>
    <t>อิบตีดาอียะห์ - ซานาวีย์</t>
  </si>
  <si>
    <t>อิบตีดาอียะห์ - มุตาวัตซีต</t>
  </si>
  <si>
    <t>อิบตีดาอียะห์</t>
  </si>
  <si>
    <t>มุตาวัตซีต</t>
  </si>
  <si>
    <t>073-520168</t>
  </si>
  <si>
    <t>073-621031</t>
  </si>
  <si>
    <t>073-647184-6</t>
  </si>
  <si>
    <t xml:space="preserve">073-611261 </t>
  </si>
  <si>
    <t>073-544165</t>
  </si>
  <si>
    <t>อนุบาล</t>
  </si>
  <si>
    <t xml:space="preserve">จำนวนนักเรียน โรงเรียนเอกชนสามัญ   </t>
  </si>
  <si>
    <t xml:space="preserve">          จำนวนนักเรียนวิชาศาสนา โรงเรียนเอกชนสอนศาสนาอิสลาม(วิชาศาสนา)  </t>
  </si>
  <si>
    <t>โรงเรียนในโครงการตามพระราชดำริ สมเด็จพระเทพรัตนราชสุดา ฯ สยามบรมราชกุมารี</t>
  </si>
  <si>
    <t xml:space="preserve">                      จำนวนนักเรียนโรงเรียนในโครงการตามพระราชดำริ สมเด็จพระเทพรัตนราชสุดา ฯ สยามบรมราชกุมารี</t>
  </si>
  <si>
    <t>จำนวนครู  แยกตามระดับที่สอน</t>
  </si>
  <si>
    <t>ปีการศึกษา  2555     :  สำนักงานการศึกษาเอกชนจังหวัดนราธิวาสนราธิวาส</t>
  </si>
  <si>
    <t>ก่อนประถมศึกษา</t>
  </si>
  <si>
    <t>ปีการศึกษา  2555  :  สำนักงานการศึกษาเอกชนจังหวัดนราธิวาส</t>
  </si>
  <si>
    <t>จำนวนครูและบุคลากรโรงเรียนเอกชนสามัญและเอกชนสอนศาสนา</t>
  </si>
  <si>
    <t>สำนักงานการศึกษาเอกชนจังหวัดนราธิวาส</t>
  </si>
  <si>
    <t>สำนักงานการศึกษาเอกชน</t>
  </si>
  <si>
    <t>โรงเรียนเอกชนสามัญ</t>
  </si>
  <si>
    <t>โรงเรียนเอกชนในระบบ</t>
  </si>
  <si>
    <t>โรงเรียนเอกชนสอนศาสนาอิสลาม</t>
  </si>
  <si>
    <t>โรงเรียนเอกชนนอกระบบ</t>
  </si>
  <si>
    <t>ผู้สอน</t>
  </si>
  <si>
    <t>ผู้เรียน</t>
  </si>
  <si>
    <t>ข้อมูลสารสนเทศสำนักงานการศึกษาเอกชนจังหวัดนราธิวาส</t>
  </si>
  <si>
    <t>ระดับการศึกษา</t>
  </si>
  <si>
    <t>จำนวนครูสอนแยกตามคุณวุฒิทางการศึกษา</t>
  </si>
  <si>
    <t>จำแนกตามระดับการศึกษา   ปีการศึกษา  2555  :  สำนักงานการศึกษาเอกชนจังหวัดนราธิวาส</t>
  </si>
  <si>
    <t xml:space="preserve"> ปีการศึกษา  2555  :  สำนักงานการศึกษาเอกชนจังหวัดนราธิวาส</t>
  </si>
  <si>
    <t xml:space="preserve">                      จำนวนนักเรียนโรงเรียนเอกชนสอนศาสนาอิสลาม  </t>
  </si>
  <si>
    <t xml:space="preserve">                            จำแนกตามระดับการศึกษา   ปีการศึกษา  2555     :  สำนักงานการศึกษาเอกชนจังหวัดนราธิวาส</t>
  </si>
  <si>
    <t>ชั้น 1</t>
  </si>
  <si>
    <t>ชั้น 2</t>
  </si>
  <si>
    <t>ชั้น 3</t>
  </si>
  <si>
    <t>ชั้น 4</t>
  </si>
  <si>
    <t>ชั้น 5</t>
  </si>
  <si>
    <t>ชั้น 6</t>
  </si>
  <si>
    <t>จำแนกตามระดับการศึกษา   ปีการศึกษา  2555     :  สำนักงานการศึกษาเอกชนจังหวัดนราธิวาส</t>
  </si>
  <si>
    <t>ปีการศึกษา  2555     :  สำนักงานการศึกษาเอกชนจังหวัดนราธิวาส</t>
  </si>
  <si>
    <t>ข้อมูลโรงเรียนเอกชนนอกระบบ</t>
  </si>
  <si>
    <t>ข้อมูล ณ 10 มิถุนายน 2555</t>
  </si>
  <si>
    <t>อื่นๆ</t>
  </si>
  <si>
    <t>เจ้าหน้าที่</t>
  </si>
  <si>
    <t>อนุปริญญาหรือเทียบเท่า</t>
  </si>
  <si>
    <t>ผู้บริหาร</t>
  </si>
  <si>
    <t xml:space="preserve">            ข้อมูลที่ตั้งโรงเรียนเอกชนในระบบ ระดับที่เปิดสอน ขนาดความจุของนักเรียนและขนาดของโรงเรียน </t>
  </si>
  <si>
    <t>โรงเรียนเอกชนสามัญ ปีการศึกษา 2555</t>
  </si>
  <si>
    <t>ขนาดของโรงเรียน</t>
  </si>
  <si>
    <t>จำนวนนักเรียนจำแนกเพศและจำนวนห้องเรียน โรงเรียนเอกชนสามัญ</t>
  </si>
  <si>
    <r>
      <t xml:space="preserve">จำนวนนักเรียนจำแนกเพศและจำนวนห้องเรียน โรงเรียนเอกชนสอนศาสนาอิสลาม                                         </t>
    </r>
  </si>
  <si>
    <t xml:space="preserve">                                                          จำนวนนักเรียนวิชาศาสนาจำแนกเพศและจำนวนห้องเรียน โรงเรียนสอนศาสนาอิสลาม(วิชาศาสนา)                                                         </t>
  </si>
  <si>
    <r>
      <t xml:space="preserve">จำนวนนักเรียนจำแนกเพศและจำนวนห้องเรียน โรงเรียนในโครงการตามพระราชดำริ สมเด็จพระเทพรัตนราชสุดา ฯ สยามบรมราชกุมารี                                      </t>
    </r>
  </si>
  <si>
    <t>จำนวน</t>
  </si>
  <si>
    <t>บุคลากร</t>
  </si>
  <si>
    <t>หมายเหตุ บุคลากร หมายถึง ผู้บริหาร บรรณารักษ์หรือกลุ่มที่ไม่ใช่ครูผู้สนอสอน</t>
  </si>
  <si>
    <t xml:space="preserve">             เจ้าหน้าที่ หมายถึง ผู้ที่ปฏิบัติงานในโรงเรียนที่ไม่เกี่ยวข้องกับการสอนและการบริหาร เช่น ภารโรง แม่บ้าน</t>
  </si>
  <si>
    <t>จำนวนครูจำแนกตามกลุ่มสาระ โรงเรียนเอกชนสามัญและเอกชนสอนศาสนา</t>
  </si>
  <si>
    <t>คณิตศาสตร์</t>
  </si>
  <si>
    <t>ภาษาไทย</t>
  </si>
  <si>
    <t>ภาษาต่างประเทศ</t>
  </si>
  <si>
    <t>วิทยาศาสตร์</t>
  </si>
  <si>
    <t>การงานอาชีพและเทคโนโลยี</t>
  </si>
  <si>
    <t>สุขศึกษา พละศึกษา</t>
  </si>
  <si>
    <t>ศิลปะ</t>
  </si>
  <si>
    <t xml:space="preserve"> </t>
  </si>
  <si>
    <t>มุคตารีวิทยา</t>
  </si>
  <si>
    <t>ญะบัลนูร</t>
  </si>
  <si>
    <t>อิสลามบูรพา</t>
  </si>
  <si>
    <t xml:space="preserve">โรงเรียนสอนภาษาและ
กวดวิชากุหลาบสลามตัน
</t>
  </si>
  <si>
    <t xml:space="preserve">64/2-4 ถ.วรคามพิพธ
ต.บางนาค อ.เมือง
จ.นราธิวาส  96000
</t>
  </si>
  <si>
    <t xml:space="preserve">073-512102
073-516169
084-2531208
</t>
  </si>
  <si>
    <t>นางสาวนูรีฮา  วาโนะ</t>
  </si>
  <si>
    <t>นายสัมพันธ์ นิบือซา</t>
  </si>
  <si>
    <t>แสงธรรมอิสลามวิทยา</t>
  </si>
  <si>
    <t>79/1 ม.3 ต.บาเระใต้ อ.บาเจาะ</t>
  </si>
  <si>
    <t>087-2910233</t>
  </si>
  <si>
    <t>นางสาวโรสฟาซีลา หะยีดอเลาะ</t>
  </si>
  <si>
    <t>มูอิฆารวิทยา</t>
  </si>
  <si>
    <t>ม.1  ต.สามัคคี อ.รือเสาะ  จ.นราธิวาส  96150</t>
  </si>
  <si>
    <t>นายจิรศักดิ์  มิ่งวงฉัตร</t>
  </si>
  <si>
    <t>นายโอเซ็น หะยีมะมิง</t>
  </si>
  <si>
    <t>ไอทีดีไซน์ (IT Design)</t>
  </si>
  <si>
    <t>99  ซอย 3 ถ.ประชาวิวัฒน์</t>
  </si>
  <si>
    <t>อ.สุไหงโก-ลก  จังหวัดนราธิวาส</t>
  </si>
  <si>
    <t>073-520-087 / 086-9643981</t>
  </si>
  <si>
    <t>นายวรกานต์  ธาตรีนรานนท์</t>
  </si>
  <si>
    <t>www.opedy.net</t>
  </si>
  <si>
    <t>โรงเรียนเอกชน ปีการศึกษา 2555</t>
  </si>
  <si>
    <t>กะลุวอเหนือ</t>
  </si>
  <si>
    <t>080-7132805</t>
  </si>
  <si>
    <t>Islambarapa@hotmail.com</t>
  </si>
  <si>
    <t>ม.1-ม.7</t>
  </si>
  <si>
    <t>76</t>
  </si>
  <si>
    <t>35/2 ม.1</t>
  </si>
  <si>
    <t>บาโงสะโต</t>
  </si>
  <si>
    <t>086-2976464</t>
  </si>
  <si>
    <t xml:space="preserve"> mukhtarivitaya@gmail.com </t>
  </si>
  <si>
    <t>อ.1 - ป.1</t>
  </si>
  <si>
    <t>เล็ก</t>
  </si>
  <si>
    <t>ตะมะยูง</t>
  </si>
  <si>
    <t xml:space="preserve">ศรีสาคร </t>
  </si>
  <si>
    <t>77</t>
  </si>
  <si>
    <t>www.opedy.net/adul/</t>
  </si>
  <si>
    <t>feerose_da1830@hotmail.com</t>
  </si>
  <si>
    <t xml:space="preserve">           ข้อมูลที่ตั้งโรงเรียนเอกชนในระบบ ระดับที่เปิดสอน ขนาดความจุของนักเรียนและขนาดของโรงเรียน </t>
  </si>
  <si>
    <t>โรงเรียนเอกชนสอนศาสนาอิสลาม ปีการศึกษา 2555</t>
  </si>
  <si>
    <t xml:space="preserve">ข้อมูลการจัดตั้งโรงเรียนเอกชนในระบบ  </t>
  </si>
  <si>
    <t>นายมูคตาร์   หะยียูโซ๊ะ</t>
  </si>
  <si>
    <t>นายต่วนฮาเร๊ะ   ซายอ</t>
  </si>
  <si>
    <t>สังคมศึกษา</t>
  </si>
  <si>
    <t>นายมะรูดิง  มูซอ</t>
  </si>
  <si>
    <t>นายอาซือรา  วานิ</t>
  </si>
  <si>
    <t>นายอัลมูรี  เราะซิมา</t>
  </si>
  <si>
    <t>รวม
ทั้งสิ้น</t>
  </si>
  <si>
    <t>;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</si>
</sst>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t&quot;р.&quot;#,##0_);\(\t&quot;р.&quot;#,##0\)"/>
    <numFmt numFmtId="173" formatCode="\t&quot;р.&quot;#,##0_);[Red]\(\t&quot;р.&quot;#,##0\)"/>
    <numFmt numFmtId="174" formatCode="\t&quot;р.&quot;#,##0.00_);\(\t&quot;р.&quot;#,##0.00\)"/>
    <numFmt numFmtId="175" formatCode="\t&quot;р.&quot;#,##0.00_);[Red]\(\t&quot;р.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&quot;$&quot;#,##0_);\(\t&quot;$&quot;#,##0\)"/>
    <numFmt numFmtId="189" formatCode="\t&quot;$&quot;#,##0_);[Red]\(\t&quot;$&quot;#,##0\)"/>
    <numFmt numFmtId="190" formatCode="\t&quot;$&quot;#,##0.00_);\(\t&quot;$&quot;#,##0.00\)"/>
    <numFmt numFmtId="191" formatCode="\t&quot;$&quot;#,##0.00_);[Red]\(\t&quot;$&quot;#,##0.00\)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[$-1070000]d/mm/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;[Red]#,##0"/>
    <numFmt numFmtId="202" formatCode="0;[Red]0"/>
    <numFmt numFmtId="203" formatCode="#,##0_ ;\-#,##0\ "/>
    <numFmt numFmtId="204" formatCode="[$-101041E]d\ mmm\ yy;@"/>
    <numFmt numFmtId="205" formatCode="d\ mmm\ yy"/>
    <numFmt numFmtId="206" formatCode="#,##0.00;[Red]#,##0.00"/>
    <numFmt numFmtId="207" formatCode="[$-41E]d\ mmmm\ yyyy"/>
    <numFmt numFmtId="208" formatCode="[$-1070000]d/m/yy;@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</numFmts>
  <fonts count="106">
    <font>
      <sz val="10"/>
      <name val="Arial"/>
      <family val="0"/>
    </font>
    <font>
      <sz val="16"/>
      <name val="Angsana New"/>
      <family val="1"/>
    </font>
    <font>
      <b/>
      <sz val="14"/>
      <name val="Cordia New"/>
      <family val="2"/>
    </font>
    <font>
      <sz val="14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b/>
      <sz val="36"/>
      <name val="FreesiaUPC"/>
      <family val="2"/>
    </font>
    <font>
      <sz val="8"/>
      <name val="Arial"/>
      <family val="2"/>
    </font>
    <font>
      <b/>
      <sz val="20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3"/>
      <color indexed="10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sz val="12"/>
      <name val="Cordia New"/>
      <family val="2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rdia New"/>
      <family val="2"/>
    </font>
    <font>
      <u val="single"/>
      <sz val="8"/>
      <color indexed="12"/>
      <name val="Arial"/>
      <family val="2"/>
    </font>
    <font>
      <sz val="9"/>
      <name val="Times New Roman"/>
      <family val="1"/>
    </font>
    <font>
      <u val="single"/>
      <sz val="8"/>
      <name val="Cordia New"/>
      <family val="2"/>
    </font>
    <font>
      <sz val="8"/>
      <name val="Cordia New"/>
      <family val="2"/>
    </font>
    <font>
      <b/>
      <sz val="48"/>
      <name val="FreesiaUPC"/>
      <family val="2"/>
    </font>
    <font>
      <b/>
      <sz val="16"/>
      <name val="Angsana New"/>
      <family val="1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8"/>
      <name val="TH SarabunPSK"/>
      <family val="2"/>
    </font>
    <font>
      <b/>
      <sz val="13"/>
      <color indexed="10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u val="single"/>
      <sz val="16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u val="single"/>
      <sz val="12"/>
      <color indexed="12"/>
      <name val="TH SarabunPSK"/>
      <family val="2"/>
    </font>
    <font>
      <b/>
      <sz val="15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5"/>
      <name val="TH SarabunPSK"/>
      <family val="2"/>
    </font>
    <font>
      <b/>
      <sz val="16"/>
      <color theme="1"/>
      <name val="TH SarabunPSK"/>
      <family val="2"/>
    </font>
    <font>
      <sz val="16"/>
      <color theme="5"/>
      <name val="TH SarabunPSK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2" applyNumberFormat="0" applyAlignment="0" applyProtection="0"/>
    <xf numFmtId="0" fontId="88" fillId="0" borderId="3" applyNumberFormat="0" applyFill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90" fillId="23" borderId="1" applyNumberFormat="0" applyAlignment="0" applyProtection="0"/>
    <xf numFmtId="0" fontId="91" fillId="24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94" fillId="20" borderId="5" applyNumberFormat="0" applyAlignment="0" applyProtection="0"/>
    <xf numFmtId="0" fontId="0" fillId="32" borderId="6" applyNumberFormat="0" applyFont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17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49" fontId="16" fillId="0" borderId="15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193" fontId="13" fillId="0" borderId="16" xfId="41" applyNumberFormat="1" applyFont="1" applyBorder="1" applyAlignment="1">
      <alignment horizontal="right"/>
    </xf>
    <xf numFmtId="193" fontId="13" fillId="0" borderId="16" xfId="41" applyNumberFormat="1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22" fillId="0" borderId="16" xfId="36" applyFont="1" applyBorder="1" applyAlignment="1" applyProtection="1">
      <alignment horizontal="center"/>
      <protection/>
    </xf>
    <xf numFmtId="0" fontId="20" fillId="0" borderId="16" xfId="36" applyFont="1" applyBorder="1" applyAlignment="1" applyProtection="1">
      <alignment horizontal="center"/>
      <protection/>
    </xf>
    <xf numFmtId="0" fontId="17" fillId="0" borderId="16" xfId="36" applyBorder="1" applyAlignment="1" applyProtection="1">
      <alignment horizontal="center"/>
      <protection/>
    </xf>
    <xf numFmtId="0" fontId="23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6" xfId="36" applyFont="1" applyBorder="1" applyAlignment="1" applyProtection="1">
      <alignment horizontal="center" shrinkToFit="1"/>
      <protection/>
    </xf>
    <xf numFmtId="3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5" fontId="12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" fontId="30" fillId="0" borderId="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/>
    </xf>
    <xf numFmtId="193" fontId="30" fillId="0" borderId="0" xfId="41" applyNumberFormat="1" applyFont="1" applyFill="1" applyAlignment="1">
      <alignment/>
    </xf>
    <xf numFmtId="1" fontId="30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4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3" fontId="42" fillId="33" borderId="16" xfId="41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/>
    </xf>
    <xf numFmtId="0" fontId="43" fillId="0" borderId="16" xfId="0" applyFont="1" applyFill="1" applyBorder="1" applyAlignment="1">
      <alignment/>
    </xf>
    <xf numFmtId="0" fontId="45" fillId="0" borderId="16" xfId="36" applyFont="1" applyFill="1" applyBorder="1" applyAlignment="1" applyProtection="1">
      <alignment horizontal="left"/>
      <protection/>
    </xf>
    <xf numFmtId="0" fontId="43" fillId="0" borderId="16" xfId="36" applyFont="1" applyFill="1" applyBorder="1" applyAlignment="1" applyProtection="1">
      <alignment horizontal="left"/>
      <protection/>
    </xf>
    <xf numFmtId="0" fontId="43" fillId="0" borderId="16" xfId="0" applyFont="1" applyFill="1" applyBorder="1" applyAlignment="1">
      <alignment horizontal="left" vertical="center"/>
    </xf>
    <xf numFmtId="3" fontId="43" fillId="0" borderId="16" xfId="0" applyNumberFormat="1" applyFont="1" applyFill="1" applyBorder="1" applyAlignment="1">
      <alignment horizontal="left"/>
    </xf>
    <xf numFmtId="0" fontId="43" fillId="0" borderId="16" xfId="0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3" fontId="40" fillId="34" borderId="16" xfId="0" applyNumberFormat="1" applyFont="1" applyFill="1" applyBorder="1" applyAlignment="1">
      <alignment horizontal="center"/>
    </xf>
    <xf numFmtId="3" fontId="43" fillId="0" borderId="16" xfId="41" applyNumberFormat="1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16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42" fillId="0" borderId="16" xfId="41" applyNumberFormat="1" applyFont="1" applyFill="1" applyBorder="1" applyAlignment="1">
      <alignment horizontal="center"/>
    </xf>
    <xf numFmtId="193" fontId="42" fillId="33" borderId="16" xfId="41" applyNumberFormat="1" applyFont="1" applyFill="1" applyBorder="1" applyAlignment="1">
      <alignment horizontal="left"/>
    </xf>
    <xf numFmtId="193" fontId="43" fillId="0" borderId="16" xfId="41" applyNumberFormat="1" applyFont="1" applyFill="1" applyBorder="1" applyAlignment="1">
      <alignment horizontal="left"/>
    </xf>
    <xf numFmtId="193" fontId="42" fillId="0" borderId="16" xfId="41" applyNumberFormat="1" applyFont="1" applyFill="1" applyBorder="1" applyAlignment="1">
      <alignment horizontal="left"/>
    </xf>
    <xf numFmtId="3" fontId="43" fillId="0" borderId="16" xfId="41" applyNumberFormat="1" applyFont="1" applyBorder="1" applyAlignment="1">
      <alignment horizontal="center"/>
    </xf>
    <xf numFmtId="3" fontId="42" fillId="0" borderId="16" xfId="34" applyNumberFormat="1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 horizontal="center" vertical="top"/>
    </xf>
    <xf numFmtId="3" fontId="44" fillId="0" borderId="16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0" borderId="11" xfId="0" applyFont="1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center"/>
    </xf>
    <xf numFmtId="0" fontId="45" fillId="0" borderId="16" xfId="36" applyFont="1" applyFill="1" applyBorder="1" applyAlignment="1" applyProtection="1">
      <alignment/>
      <protection/>
    </xf>
    <xf numFmtId="0" fontId="43" fillId="0" borderId="16" xfId="36" applyFont="1" applyFill="1" applyBorder="1" applyAlignment="1" applyProtection="1">
      <alignment/>
      <protection/>
    </xf>
    <xf numFmtId="0" fontId="43" fillId="33" borderId="16" xfId="36" applyFont="1" applyFill="1" applyBorder="1" applyAlignment="1" applyProtection="1">
      <alignment horizontal="left"/>
      <protection/>
    </xf>
    <xf numFmtId="3" fontId="43" fillId="0" borderId="16" xfId="41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16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193" fontId="42" fillId="0" borderId="10" xfId="41" applyNumberFormat="1" applyFont="1" applyBorder="1" applyAlignment="1">
      <alignment horizontal="center"/>
    </xf>
    <xf numFmtId="1" fontId="42" fillId="0" borderId="21" xfId="0" applyNumberFormat="1" applyFont="1" applyBorder="1" applyAlignment="1">
      <alignment horizontal="center"/>
    </xf>
    <xf numFmtId="193" fontId="42" fillId="0" borderId="11" xfId="41" applyNumberFormat="1" applyFont="1" applyBorder="1" applyAlignment="1">
      <alignment horizontal="center"/>
    </xf>
    <xf numFmtId="193" fontId="43" fillId="0" borderId="16" xfId="41" applyNumberFormat="1" applyFont="1" applyBorder="1" applyAlignment="1">
      <alignment horizontal="left"/>
    </xf>
    <xf numFmtId="193" fontId="42" fillId="0" borderId="16" xfId="41" applyNumberFormat="1" applyFont="1" applyBorder="1" applyAlignment="1">
      <alignment horizontal="left"/>
    </xf>
    <xf numFmtId="193" fontId="43" fillId="0" borderId="16" xfId="34" applyNumberFormat="1" applyFont="1" applyBorder="1" applyAlignment="1">
      <alignment horizontal="left"/>
    </xf>
    <xf numFmtId="3" fontId="43" fillId="0" borderId="16" xfId="34" applyNumberFormat="1" applyFont="1" applyBorder="1" applyAlignment="1">
      <alignment horizontal="center"/>
    </xf>
    <xf numFmtId="193" fontId="42" fillId="0" borderId="16" xfId="34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1" fontId="43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193" fontId="42" fillId="0" borderId="0" xfId="41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17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40" fillId="0" borderId="14" xfId="0" applyNumberFormat="1" applyFont="1" applyBorder="1" applyAlignment="1">
      <alignment horizontal="center"/>
    </xf>
    <xf numFmtId="3" fontId="39" fillId="0" borderId="16" xfId="0" applyNumberFormat="1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left"/>
    </xf>
    <xf numFmtId="3" fontId="44" fillId="0" borderId="16" xfId="0" applyNumberFormat="1" applyFont="1" applyBorder="1" applyAlignment="1">
      <alignment horizontal="center"/>
    </xf>
    <xf numFmtId="3" fontId="41" fillId="0" borderId="16" xfId="41" applyNumberFormat="1" applyFont="1" applyBorder="1" applyAlignment="1">
      <alignment horizontal="center"/>
    </xf>
    <xf numFmtId="3" fontId="40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40" fillId="0" borderId="16" xfId="0" applyNumberFormat="1" applyFont="1" applyBorder="1" applyAlignment="1">
      <alignment/>
    </xf>
    <xf numFmtId="3" fontId="41" fillId="0" borderId="16" xfId="0" applyNumberFormat="1" applyFont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3" fontId="46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3" fontId="27" fillId="0" borderId="16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0" fontId="29" fillId="0" borderId="16" xfId="0" applyFont="1" applyFill="1" applyBorder="1" applyAlignment="1">
      <alignment/>
    </xf>
    <xf numFmtId="0" fontId="49" fillId="0" borderId="16" xfId="36" applyFont="1" applyFill="1" applyBorder="1" applyAlignment="1" applyProtection="1">
      <alignment horizontal="left"/>
      <protection/>
    </xf>
    <xf numFmtId="0" fontId="29" fillId="0" borderId="16" xfId="36" applyFont="1" applyFill="1" applyBorder="1" applyAlignment="1" applyProtection="1">
      <alignment horizontal="left"/>
      <protection/>
    </xf>
    <xf numFmtId="0" fontId="29" fillId="0" borderId="16" xfId="0" applyFont="1" applyFill="1" applyBorder="1" applyAlignment="1">
      <alignment horizontal="center" vertical="top"/>
    </xf>
    <xf numFmtId="3" fontId="29" fillId="0" borderId="16" xfId="0" applyNumberFormat="1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left"/>
    </xf>
    <xf numFmtId="206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left"/>
    </xf>
    <xf numFmtId="0" fontId="49" fillId="0" borderId="16" xfId="36" applyFont="1" applyFill="1" applyBorder="1" applyAlignment="1" applyProtection="1">
      <alignment horizontal="left" wrapText="1"/>
      <protection/>
    </xf>
    <xf numFmtId="0" fontId="29" fillId="0" borderId="16" xfId="0" applyFont="1" applyFill="1" applyBorder="1" applyAlignment="1">
      <alignment horizontal="center"/>
    </xf>
    <xf numFmtId="0" fontId="29" fillId="0" borderId="16" xfId="0" applyFont="1" applyFill="1" applyBorder="1" applyAlignment="1" quotePrefix="1">
      <alignment horizontal="left"/>
    </xf>
    <xf numFmtId="0" fontId="29" fillId="0" borderId="16" xfId="0" applyNumberFormat="1" applyFont="1" applyFill="1" applyBorder="1" applyAlignment="1">
      <alignment horizontal="left"/>
    </xf>
    <xf numFmtId="3" fontId="29" fillId="0" borderId="16" xfId="0" applyNumberFormat="1" applyFont="1" applyFill="1" applyBorder="1" applyAlignment="1">
      <alignment horizontal="left" vertical="center"/>
    </xf>
    <xf numFmtId="3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49" fontId="31" fillId="0" borderId="16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0" fontId="31" fillId="0" borderId="16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top"/>
    </xf>
    <xf numFmtId="3" fontId="31" fillId="0" borderId="16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left"/>
    </xf>
    <xf numFmtId="206" fontId="31" fillId="0" borderId="16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0" borderId="16" xfId="0" applyFont="1" applyFill="1" applyBorder="1" applyAlignment="1" quotePrefix="1">
      <alignment horizontal="left"/>
    </xf>
    <xf numFmtId="16" fontId="31" fillId="0" borderId="16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3" fontId="31" fillId="0" borderId="16" xfId="0" applyNumberFormat="1" applyFont="1" applyFill="1" applyBorder="1" applyAlignment="1">
      <alignment horizontal="left" vertical="center"/>
    </xf>
    <xf numFmtId="3" fontId="31" fillId="0" borderId="16" xfId="0" applyNumberFormat="1" applyFont="1" applyFill="1" applyBorder="1" applyAlignment="1">
      <alignment vertical="center"/>
    </xf>
    <xf numFmtId="3" fontId="31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/>
    </xf>
    <xf numFmtId="0" fontId="17" fillId="0" borderId="16" xfId="36" applyFill="1" applyBorder="1" applyAlignment="1" applyProtection="1">
      <alignment horizontal="left"/>
      <protection/>
    </xf>
    <xf numFmtId="0" fontId="30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16" xfId="0" applyFont="1" applyFill="1" applyBorder="1" applyAlignment="1">
      <alignment/>
    </xf>
    <xf numFmtId="0" fontId="31" fillId="33" borderId="16" xfId="0" applyFont="1" applyFill="1" applyBorder="1" applyAlignment="1">
      <alignment horizontal="left"/>
    </xf>
    <xf numFmtId="3" fontId="31" fillId="0" borderId="16" xfId="0" applyNumberFormat="1" applyFont="1" applyFill="1" applyBorder="1" applyAlignment="1">
      <alignment/>
    </xf>
    <xf numFmtId="49" fontId="31" fillId="0" borderId="16" xfId="0" applyNumberFormat="1" applyFont="1" applyFill="1" applyBorder="1" applyAlignment="1">
      <alignment horizontal="left" vertical="center"/>
    </xf>
    <xf numFmtId="0" fontId="31" fillId="33" borderId="16" xfId="0" applyFont="1" applyFill="1" applyBorder="1" applyAlignment="1">
      <alignment/>
    </xf>
    <xf numFmtId="3" fontId="30" fillId="0" borderId="16" xfId="0" applyNumberFormat="1" applyFont="1" applyFill="1" applyBorder="1" applyAlignment="1">
      <alignment horizontal="center"/>
    </xf>
    <xf numFmtId="0" fontId="29" fillId="33" borderId="16" xfId="36" applyFont="1" applyFill="1" applyBorder="1" applyAlignment="1" applyProtection="1">
      <alignment horizontal="left"/>
      <protection/>
    </xf>
    <xf numFmtId="0" fontId="27" fillId="0" borderId="16" xfId="0" applyFont="1" applyBorder="1" applyAlignment="1">
      <alignment horizontal="center"/>
    </xf>
    <xf numFmtId="0" fontId="49" fillId="0" borderId="16" xfId="36" applyFont="1" applyFill="1" applyBorder="1" applyAlignment="1" applyProtection="1">
      <alignment/>
      <protection/>
    </xf>
    <xf numFmtId="0" fontId="50" fillId="0" borderId="16" xfId="36" applyFont="1" applyFill="1" applyBorder="1" applyAlignment="1" applyProtection="1">
      <alignment horizontal="left"/>
      <protection/>
    </xf>
    <xf numFmtId="0" fontId="29" fillId="0" borderId="16" xfId="36" applyFont="1" applyFill="1" applyBorder="1" applyAlignment="1" applyProtection="1">
      <alignment/>
      <protection/>
    </xf>
    <xf numFmtId="0" fontId="29" fillId="33" borderId="16" xfId="36" applyFont="1" applyFill="1" applyBorder="1" applyAlignment="1" applyProtection="1">
      <alignment/>
      <protection/>
    </xf>
    <xf numFmtId="0" fontId="29" fillId="33" borderId="16" xfId="0" applyFont="1" applyFill="1" applyBorder="1" applyAlignment="1">
      <alignment horizontal="left"/>
    </xf>
    <xf numFmtId="0" fontId="49" fillId="33" borderId="16" xfId="36" applyFont="1" applyFill="1" applyBorder="1" applyAlignment="1" applyProtection="1">
      <alignment/>
      <protection/>
    </xf>
    <xf numFmtId="0" fontId="29" fillId="33" borderId="16" xfId="0" applyFont="1" applyFill="1" applyBorder="1" applyAlignment="1" quotePrefix="1">
      <alignment horizontal="left"/>
    </xf>
    <xf numFmtId="0" fontId="29" fillId="0" borderId="16" xfId="36" applyFont="1" applyFill="1" applyBorder="1" applyAlignment="1" applyProtection="1">
      <alignment vertical="center"/>
      <protection/>
    </xf>
    <xf numFmtId="0" fontId="29" fillId="33" borderId="16" xfId="0" applyFont="1" applyFill="1" applyBorder="1" applyAlignment="1">
      <alignment/>
    </xf>
    <xf numFmtId="0" fontId="29" fillId="0" borderId="16" xfId="0" applyFont="1" applyBorder="1" applyAlignment="1">
      <alignment horizontal="center"/>
    </xf>
    <xf numFmtId="3" fontId="29" fillId="0" borderId="16" xfId="0" applyNumberFormat="1" applyFont="1" applyFill="1" applyBorder="1" applyAlignment="1">
      <alignment horizontal="center" vertical="top"/>
    </xf>
    <xf numFmtId="3" fontId="29" fillId="0" borderId="16" xfId="0" applyNumberFormat="1" applyFont="1" applyFill="1" applyBorder="1" applyAlignment="1">
      <alignment/>
    </xf>
    <xf numFmtId="3" fontId="29" fillId="0" borderId="16" xfId="41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29" fillId="0" borderId="16" xfId="0" applyNumberFormat="1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/>
    </xf>
    <xf numFmtId="0" fontId="34" fillId="0" borderId="16" xfId="36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49" fontId="48" fillId="0" borderId="12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left"/>
    </xf>
    <xf numFmtId="0" fontId="31" fillId="0" borderId="1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1" fillId="33" borderId="16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49" fontId="31" fillId="0" borderId="11" xfId="0" applyNumberFormat="1" applyFont="1" applyBorder="1" applyAlignment="1">
      <alignment horizontal="center"/>
    </xf>
    <xf numFmtId="0" fontId="31" fillId="33" borderId="11" xfId="0" applyFont="1" applyFill="1" applyBorder="1" applyAlignment="1">
      <alignment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>
      <alignment/>
    </xf>
    <xf numFmtId="15" fontId="31" fillId="33" borderId="16" xfId="0" applyNumberFormat="1" applyFont="1" applyFill="1" applyBorder="1" applyAlignment="1" quotePrefix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15" fontId="31" fillId="33" borderId="10" xfId="0" applyNumberFormat="1" applyFont="1" applyFill="1" applyBorder="1" applyAlignment="1" quotePrefix="1">
      <alignment horizontal="center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31" fillId="0" borderId="16" xfId="0" applyFont="1" applyBorder="1" applyAlignment="1">
      <alignment horizontal="left" shrinkToFit="1"/>
    </xf>
    <xf numFmtId="3" fontId="31" fillId="0" borderId="11" xfId="0" applyNumberFormat="1" applyFont="1" applyFill="1" applyBorder="1" applyAlignment="1">
      <alignment horizontal="left"/>
    </xf>
    <xf numFmtId="3" fontId="31" fillId="0" borderId="11" xfId="0" applyNumberFormat="1" applyFont="1" applyFill="1" applyBorder="1" applyAlignment="1">
      <alignment/>
    </xf>
    <xf numFmtId="49" fontId="31" fillId="33" borderId="1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0" fillId="0" borderId="0" xfId="0" applyFont="1" applyAlignment="1">
      <alignment horizontal="left"/>
    </xf>
    <xf numFmtId="49" fontId="30" fillId="0" borderId="12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1" fillId="33" borderId="16" xfId="0" applyFont="1" applyFill="1" applyBorder="1" applyAlignment="1" quotePrefix="1">
      <alignment/>
    </xf>
    <xf numFmtId="0" fontId="27" fillId="0" borderId="16" xfId="0" applyFont="1" applyBorder="1" applyAlignment="1">
      <alignment horizontal="left" vertical="top"/>
    </xf>
    <xf numFmtId="0" fontId="31" fillId="35" borderId="16" xfId="0" applyFont="1" applyFill="1" applyBorder="1" applyAlignment="1">
      <alignment/>
    </xf>
    <xf numFmtId="49" fontId="27" fillId="36" borderId="16" xfId="0" applyNumberFormat="1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193" fontId="27" fillId="36" borderId="16" xfId="0" applyNumberFormat="1" applyFont="1" applyFill="1" applyBorder="1" applyAlignment="1">
      <alignment horizontal="center" vertical="center"/>
    </xf>
    <xf numFmtId="3" fontId="27" fillId="36" borderId="16" xfId="0" applyNumberFormat="1" applyFont="1" applyFill="1" applyBorder="1" applyAlignment="1">
      <alignment horizontal="right" vertical="center"/>
    </xf>
    <xf numFmtId="3" fontId="27" fillId="36" borderId="16" xfId="0" applyNumberFormat="1" applyFont="1" applyFill="1" applyBorder="1" applyAlignment="1">
      <alignment horizontal="center" vertical="center"/>
    </xf>
    <xf numFmtId="3" fontId="27" fillId="36" borderId="16" xfId="41" applyNumberFormat="1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vertical="center"/>
    </xf>
    <xf numFmtId="0" fontId="27" fillId="36" borderId="0" xfId="0" applyFont="1" applyFill="1" applyAlignment="1">
      <alignment vertical="center"/>
    </xf>
    <xf numFmtId="0" fontId="27" fillId="36" borderId="17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7" fillId="36" borderId="0" xfId="0" applyFont="1" applyFill="1" applyAlignment="1">
      <alignment horizontal="center" vertical="center"/>
    </xf>
    <xf numFmtId="0" fontId="27" fillId="36" borderId="16" xfId="0" applyFont="1" applyFill="1" applyBorder="1" applyAlignment="1">
      <alignment vertical="center"/>
    </xf>
    <xf numFmtId="0" fontId="27" fillId="36" borderId="16" xfId="0" applyFont="1" applyFill="1" applyBorder="1" applyAlignment="1">
      <alignment horizontal="left" vertical="center"/>
    </xf>
    <xf numFmtId="3" fontId="27" fillId="36" borderId="16" xfId="33" applyNumberFormat="1" applyFont="1" applyFill="1" applyBorder="1" applyAlignment="1">
      <alignment horizontal="right" vertical="center"/>
    </xf>
    <xf numFmtId="3" fontId="27" fillId="36" borderId="16" xfId="37" applyNumberFormat="1" applyFont="1" applyFill="1" applyBorder="1" applyAlignment="1">
      <alignment horizontal="right" vertical="center"/>
      <protection/>
    </xf>
    <xf numFmtId="0" fontId="27" fillId="36" borderId="16" xfId="37" applyFont="1" applyFill="1" applyBorder="1" applyAlignment="1">
      <alignment horizontal="right" vertical="center"/>
      <protection/>
    </xf>
    <xf numFmtId="3" fontId="27" fillId="36" borderId="16" xfId="41" applyNumberFormat="1" applyFont="1" applyFill="1" applyBorder="1" applyAlignment="1">
      <alignment horizontal="right" vertical="center"/>
    </xf>
    <xf numFmtId="193" fontId="27" fillId="36" borderId="16" xfId="0" applyNumberFormat="1" applyFont="1" applyFill="1" applyBorder="1" applyAlignment="1">
      <alignment horizontal="right" vertical="center"/>
    </xf>
    <xf numFmtId="0" fontId="27" fillId="36" borderId="16" xfId="0" applyFont="1" applyFill="1" applyBorder="1" applyAlignment="1">
      <alignment horizontal="right" vertical="center"/>
    </xf>
    <xf numFmtId="193" fontId="27" fillId="36" borderId="16" xfId="0" applyNumberFormat="1" applyFont="1" applyFill="1" applyBorder="1" applyAlignment="1">
      <alignment vertical="center"/>
    </xf>
    <xf numFmtId="3" fontId="27" fillId="36" borderId="16" xfId="0" applyNumberFormat="1" applyFont="1" applyFill="1" applyBorder="1" applyAlignment="1">
      <alignment vertical="center"/>
    </xf>
    <xf numFmtId="3" fontId="27" fillId="36" borderId="16" xfId="34" applyNumberFormat="1" applyFont="1" applyFill="1" applyBorder="1" applyAlignment="1">
      <alignment vertical="center"/>
    </xf>
    <xf numFmtId="3" fontId="27" fillId="36" borderId="16" xfId="33" applyNumberFormat="1" applyFont="1" applyFill="1" applyBorder="1" applyAlignment="1">
      <alignment vertical="center"/>
    </xf>
    <xf numFmtId="49" fontId="27" fillId="36" borderId="0" xfId="0" applyNumberFormat="1" applyFont="1" applyFill="1" applyAlignment="1">
      <alignment horizontal="center" vertical="center"/>
    </xf>
    <xf numFmtId="3" fontId="31" fillId="35" borderId="16" xfId="0" applyNumberFormat="1" applyFont="1" applyFill="1" applyBorder="1" applyAlignment="1">
      <alignment horizontal="center"/>
    </xf>
    <xf numFmtId="3" fontId="30" fillId="35" borderId="16" xfId="0" applyNumberFormat="1" applyFont="1" applyFill="1" applyBorder="1" applyAlignment="1">
      <alignment horizontal="center"/>
    </xf>
    <xf numFmtId="0" fontId="35" fillId="35" borderId="16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98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3" fontId="31" fillId="0" borderId="16" xfId="41" applyNumberFormat="1" applyFont="1" applyFill="1" applyBorder="1" applyAlignment="1">
      <alignment horizontal="center"/>
    </xf>
    <xf numFmtId="193" fontId="31" fillId="0" borderId="16" xfId="0" applyNumberFormat="1" applyFont="1" applyFill="1" applyBorder="1" applyAlignment="1">
      <alignment horizontal="center"/>
    </xf>
    <xf numFmtId="3" fontId="31" fillId="0" borderId="16" xfId="41" applyNumberFormat="1" applyFont="1" applyFill="1" applyBorder="1" applyAlignment="1">
      <alignment horizontal="right"/>
    </xf>
    <xf numFmtId="3" fontId="31" fillId="0" borderId="16" xfId="0" applyNumberFormat="1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right"/>
    </xf>
    <xf numFmtId="3" fontId="30" fillId="0" borderId="16" xfId="41" applyNumberFormat="1" applyFont="1" applyFill="1" applyBorder="1" applyAlignment="1">
      <alignment horizontal="right"/>
    </xf>
    <xf numFmtId="3" fontId="30" fillId="34" borderId="16" xfId="41" applyNumberFormat="1" applyFont="1" applyFill="1" applyBorder="1" applyAlignment="1">
      <alignment horizontal="right"/>
    </xf>
    <xf numFmtId="193" fontId="31" fillId="0" borderId="16" xfId="0" applyNumberFormat="1" applyFont="1" applyFill="1" applyBorder="1" applyAlignment="1">
      <alignment/>
    </xf>
    <xf numFmtId="3" fontId="31" fillId="34" borderId="16" xfId="41" applyNumberFormat="1" applyFont="1" applyFill="1" applyBorder="1" applyAlignment="1">
      <alignment horizontal="right"/>
    </xf>
    <xf numFmtId="3" fontId="31" fillId="34" borderId="16" xfId="0" applyNumberFormat="1" applyFont="1" applyFill="1" applyBorder="1" applyAlignment="1">
      <alignment horizontal="right"/>
    </xf>
    <xf numFmtId="3" fontId="30" fillId="34" borderId="16" xfId="0" applyNumberFormat="1" applyFont="1" applyFill="1" applyBorder="1" applyAlignment="1">
      <alignment horizontal="right"/>
    </xf>
    <xf numFmtId="193" fontId="31" fillId="34" borderId="16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right"/>
    </xf>
    <xf numFmtId="0" fontId="31" fillId="34" borderId="16" xfId="0" applyFont="1" applyFill="1" applyBorder="1" applyAlignment="1">
      <alignment horizontal="right"/>
    </xf>
    <xf numFmtId="3" fontId="31" fillId="34" borderId="16" xfId="33" applyNumberFormat="1" applyFont="1" applyFill="1" applyBorder="1" applyAlignment="1">
      <alignment horizontal="right"/>
    </xf>
    <xf numFmtId="3" fontId="30" fillId="34" borderId="16" xfId="33" applyNumberFormat="1" applyFont="1" applyFill="1" applyBorder="1" applyAlignment="1">
      <alignment horizontal="right"/>
    </xf>
    <xf numFmtId="3" fontId="30" fillId="0" borderId="16" xfId="33" applyNumberFormat="1" applyFont="1" applyFill="1" applyBorder="1" applyAlignment="1">
      <alignment horizontal="right"/>
    </xf>
    <xf numFmtId="193" fontId="30" fillId="38" borderId="16" xfId="0" applyNumberFormat="1" applyFont="1" applyFill="1" applyBorder="1" applyAlignment="1">
      <alignment horizontal="right"/>
    </xf>
    <xf numFmtId="0" fontId="30" fillId="34" borderId="16" xfId="0" applyFont="1" applyFill="1" applyBorder="1" applyAlignment="1">
      <alignment horizontal="right"/>
    </xf>
    <xf numFmtId="193" fontId="31" fillId="0" borderId="16" xfId="0" applyNumberFormat="1" applyFont="1" applyFill="1" applyBorder="1" applyAlignment="1">
      <alignment horizontal="right"/>
    </xf>
    <xf numFmtId="3" fontId="99" fillId="34" borderId="16" xfId="41" applyNumberFormat="1" applyFont="1" applyFill="1" applyBorder="1" applyAlignment="1">
      <alignment horizontal="center"/>
    </xf>
    <xf numFmtId="3" fontId="31" fillId="38" borderId="16" xfId="41" applyNumberFormat="1" applyFont="1" applyFill="1" applyBorder="1" applyAlignment="1">
      <alignment horizontal="right"/>
    </xf>
    <xf numFmtId="193" fontId="31" fillId="38" borderId="16" xfId="0" applyNumberFormat="1" applyFont="1" applyFill="1" applyBorder="1" applyAlignment="1">
      <alignment horizontal="right"/>
    </xf>
    <xf numFmtId="3" fontId="31" fillId="34" borderId="16" xfId="0" applyNumberFormat="1" applyFont="1" applyFill="1" applyBorder="1" applyAlignment="1">
      <alignment horizontal="center"/>
    </xf>
    <xf numFmtId="3" fontId="30" fillId="34" borderId="16" xfId="0" applyNumberFormat="1" applyFont="1" applyFill="1" applyBorder="1" applyAlignment="1">
      <alignment horizontal="center"/>
    </xf>
    <xf numFmtId="3" fontId="31" fillId="34" borderId="16" xfId="41" applyNumberFormat="1" applyFont="1" applyFill="1" applyBorder="1" applyAlignment="1">
      <alignment horizontal="center"/>
    </xf>
    <xf numFmtId="3" fontId="30" fillId="34" borderId="16" xfId="41" applyNumberFormat="1" applyFont="1" applyFill="1" applyBorder="1" applyAlignment="1">
      <alignment horizontal="center"/>
    </xf>
    <xf numFmtId="3" fontId="31" fillId="34" borderId="16" xfId="0" applyNumberFormat="1" applyFont="1" applyFill="1" applyBorder="1" applyAlignment="1">
      <alignment horizontal="center" vertical="center"/>
    </xf>
    <xf numFmtId="3" fontId="30" fillId="34" borderId="16" xfId="0" applyNumberFormat="1" applyFont="1" applyFill="1" applyBorder="1" applyAlignment="1">
      <alignment horizontal="center" vertical="center"/>
    </xf>
    <xf numFmtId="193" fontId="52" fillId="34" borderId="16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right" vertical="center"/>
    </xf>
    <xf numFmtId="3" fontId="100" fillId="0" borderId="16" xfId="0" applyNumberFormat="1" applyFont="1" applyFill="1" applyBorder="1" applyAlignment="1">
      <alignment horizontal="center"/>
    </xf>
    <xf numFmtId="3" fontId="100" fillId="0" borderId="16" xfId="0" applyNumberFormat="1" applyFont="1" applyFill="1" applyBorder="1" applyAlignment="1">
      <alignment horizontal="center" vertical="center"/>
    </xf>
    <xf numFmtId="3" fontId="100" fillId="0" borderId="16" xfId="41" applyNumberFormat="1" applyFont="1" applyFill="1" applyBorder="1" applyAlignment="1">
      <alignment horizontal="center"/>
    </xf>
    <xf numFmtId="3" fontId="100" fillId="0" borderId="16" xfId="41" applyNumberFormat="1" applyFont="1" applyFill="1" applyBorder="1" applyAlignment="1">
      <alignment horizontal="center" vertical="center"/>
    </xf>
    <xf numFmtId="3" fontId="101" fillId="0" borderId="16" xfId="41" applyNumberFormat="1" applyFont="1" applyFill="1" applyBorder="1" applyAlignment="1">
      <alignment horizontal="center"/>
    </xf>
    <xf numFmtId="193" fontId="100" fillId="0" borderId="16" xfId="0" applyNumberFormat="1" applyFont="1" applyFill="1" applyBorder="1" applyAlignment="1">
      <alignment/>
    </xf>
    <xf numFmtId="0" fontId="100" fillId="0" borderId="16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100" fillId="0" borderId="16" xfId="0" applyNumberFormat="1" applyFont="1" applyFill="1" applyBorder="1" applyAlignment="1">
      <alignment/>
    </xf>
    <xf numFmtId="3" fontId="100" fillId="0" borderId="16" xfId="0" applyNumberFormat="1" applyFont="1" applyFill="1" applyBorder="1" applyAlignment="1">
      <alignment horizontal="right"/>
    </xf>
    <xf numFmtId="3" fontId="100" fillId="0" borderId="16" xfId="34" applyNumberFormat="1" applyFont="1" applyFill="1" applyBorder="1" applyAlignment="1">
      <alignment horizontal="right"/>
    </xf>
    <xf numFmtId="3" fontId="101" fillId="0" borderId="16" xfId="34" applyNumberFormat="1" applyFont="1" applyFill="1" applyBorder="1" applyAlignment="1">
      <alignment horizontal="right"/>
    </xf>
    <xf numFmtId="0" fontId="100" fillId="0" borderId="16" xfId="0" applyFont="1" applyFill="1" applyBorder="1" applyAlignment="1">
      <alignment horizontal="right"/>
    </xf>
    <xf numFmtId="3" fontId="100" fillId="0" borderId="16" xfId="41" applyNumberFormat="1" applyFont="1" applyFill="1" applyBorder="1" applyAlignment="1">
      <alignment horizontal="right"/>
    </xf>
    <xf numFmtId="3" fontId="100" fillId="0" borderId="16" xfId="33" applyNumberFormat="1" applyFont="1" applyFill="1" applyBorder="1" applyAlignment="1">
      <alignment horizontal="right"/>
    </xf>
    <xf numFmtId="3" fontId="101" fillId="0" borderId="16" xfId="33" applyNumberFormat="1" applyFont="1" applyFill="1" applyBorder="1" applyAlignment="1">
      <alignment horizontal="right"/>
    </xf>
    <xf numFmtId="3" fontId="31" fillId="37" borderId="16" xfId="0" applyNumberFormat="1" applyFont="1" applyFill="1" applyBorder="1" applyAlignment="1">
      <alignment horizontal="center"/>
    </xf>
    <xf numFmtId="3" fontId="31" fillId="37" borderId="16" xfId="41" applyNumberFormat="1" applyFont="1" applyFill="1" applyBorder="1" applyAlignment="1">
      <alignment horizontal="center"/>
    </xf>
    <xf numFmtId="3" fontId="30" fillId="37" borderId="16" xfId="41" applyNumberFormat="1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52" fillId="37" borderId="16" xfId="0" applyFont="1" applyFill="1" applyBorder="1" applyAlignment="1">
      <alignment/>
    </xf>
    <xf numFmtId="3" fontId="52" fillId="37" borderId="16" xfId="0" applyNumberFormat="1" applyFont="1" applyFill="1" applyBorder="1" applyAlignment="1">
      <alignment/>
    </xf>
    <xf numFmtId="3" fontId="30" fillId="0" borderId="16" xfId="41" applyNumberFormat="1" applyFont="1" applyFill="1" applyBorder="1" applyAlignment="1">
      <alignment horizontal="center"/>
    </xf>
    <xf numFmtId="0" fontId="52" fillId="0" borderId="16" xfId="0" applyFont="1" applyFill="1" applyBorder="1" applyAlignment="1">
      <alignment/>
    </xf>
    <xf numFmtId="3" fontId="30" fillId="37" borderId="16" xfId="0" applyNumberFormat="1" applyFont="1" applyFill="1" applyBorder="1" applyAlignment="1">
      <alignment horizontal="center"/>
    </xf>
    <xf numFmtId="3" fontId="102" fillId="37" borderId="16" xfId="0" applyNumberFormat="1" applyFont="1" applyFill="1" applyBorder="1" applyAlignment="1">
      <alignment horizontal="center"/>
    </xf>
    <xf numFmtId="0" fontId="31" fillId="37" borderId="16" xfId="0" applyFont="1" applyFill="1" applyBorder="1" applyAlignment="1">
      <alignment/>
    </xf>
    <xf numFmtId="0" fontId="102" fillId="37" borderId="16" xfId="0" applyFont="1" applyFill="1" applyBorder="1" applyAlignment="1">
      <alignment/>
    </xf>
    <xf numFmtId="3" fontId="31" fillId="37" borderId="16" xfId="0" applyNumberFormat="1" applyFont="1" applyFill="1" applyBorder="1" applyAlignment="1">
      <alignment/>
    </xf>
    <xf numFmtId="0" fontId="30" fillId="37" borderId="16" xfId="0" applyFont="1" applyFill="1" applyBorder="1" applyAlignment="1">
      <alignment/>
    </xf>
    <xf numFmtId="3" fontId="100" fillId="37" borderId="16" xfId="0" applyNumberFormat="1" applyFont="1" applyFill="1" applyBorder="1" applyAlignment="1">
      <alignment horizontal="center"/>
    </xf>
    <xf numFmtId="3" fontId="101" fillId="37" borderId="16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3" fontId="27" fillId="34" borderId="16" xfId="0" applyNumberFormat="1" applyFont="1" applyFill="1" applyBorder="1" applyAlignment="1">
      <alignment horizontal="center"/>
    </xf>
    <xf numFmtId="3" fontId="27" fillId="34" borderId="16" xfId="41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3" fontId="27" fillId="0" borderId="16" xfId="41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right"/>
    </xf>
    <xf numFmtId="3" fontId="28" fillId="0" borderId="1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3" fontId="27" fillId="34" borderId="16" xfId="0" applyNumberFormat="1" applyFont="1" applyFill="1" applyBorder="1" applyAlignment="1">
      <alignment horizontal="right"/>
    </xf>
    <xf numFmtId="3" fontId="98" fillId="34" borderId="16" xfId="0" applyNumberFormat="1" applyFont="1" applyFill="1" applyBorder="1" applyAlignment="1">
      <alignment horizontal="right"/>
    </xf>
    <xf numFmtId="3" fontId="98" fillId="0" borderId="16" xfId="0" applyNumberFormat="1" applyFont="1" applyFill="1" applyBorder="1" applyAlignment="1">
      <alignment horizontal="right"/>
    </xf>
    <xf numFmtId="3" fontId="103" fillId="0" borderId="16" xfId="0" applyNumberFormat="1" applyFont="1" applyFill="1" applyBorder="1" applyAlignment="1">
      <alignment horizontal="right"/>
    </xf>
    <xf numFmtId="3" fontId="103" fillId="34" borderId="16" xfId="0" applyNumberFormat="1" applyFont="1" applyFill="1" applyBorder="1" applyAlignment="1">
      <alignment horizontal="right"/>
    </xf>
    <xf numFmtId="3" fontId="28" fillId="34" borderId="16" xfId="0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/>
    </xf>
    <xf numFmtId="3" fontId="98" fillId="0" borderId="0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98" fillId="0" borderId="16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right"/>
    </xf>
    <xf numFmtId="3" fontId="103" fillId="0" borderId="0" xfId="34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right"/>
    </xf>
    <xf numFmtId="3" fontId="27" fillId="37" borderId="16" xfId="0" applyNumberFormat="1" applyFont="1" applyFill="1" applyBorder="1" applyAlignment="1">
      <alignment horizontal="center"/>
    </xf>
    <xf numFmtId="0" fontId="53" fillId="37" borderId="0" xfId="0" applyFont="1" applyFill="1" applyBorder="1" applyAlignment="1">
      <alignment/>
    </xf>
    <xf numFmtId="3" fontId="53" fillId="37" borderId="0" xfId="0" applyNumberFormat="1" applyFont="1" applyFill="1" applyBorder="1" applyAlignment="1">
      <alignment/>
    </xf>
    <xf numFmtId="0" fontId="98" fillId="0" borderId="0" xfId="0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center"/>
    </xf>
    <xf numFmtId="3" fontId="27" fillId="37" borderId="0" xfId="0" applyNumberFormat="1" applyFont="1" applyFill="1" applyBorder="1" applyAlignment="1">
      <alignment horizontal="center"/>
    </xf>
    <xf numFmtId="3" fontId="28" fillId="37" borderId="16" xfId="0" applyNumberFormat="1" applyFont="1" applyFill="1" applyBorder="1" applyAlignment="1">
      <alignment horizont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104" fillId="37" borderId="0" xfId="0" applyFont="1" applyFill="1" applyBorder="1" applyAlignment="1">
      <alignment/>
    </xf>
    <xf numFmtId="0" fontId="28" fillId="37" borderId="0" xfId="0" applyFont="1" applyFill="1" applyBorder="1" applyAlignment="1">
      <alignment/>
    </xf>
    <xf numFmtId="3" fontId="28" fillId="34" borderId="16" xfId="0" applyNumberFormat="1" applyFont="1" applyFill="1" applyBorder="1" applyAlignment="1">
      <alignment horizontal="center"/>
    </xf>
    <xf numFmtId="3" fontId="27" fillId="39" borderId="16" xfId="0" applyNumberFormat="1" applyFont="1" applyFill="1" applyBorder="1" applyAlignment="1">
      <alignment horizontal="center"/>
    </xf>
    <xf numFmtId="3" fontId="27" fillId="34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34" borderId="16" xfId="0" applyNumberFormat="1" applyFont="1" applyFill="1" applyBorder="1" applyAlignment="1">
      <alignment/>
    </xf>
    <xf numFmtId="0" fontId="31" fillId="0" borderId="18" xfId="0" applyFont="1" applyFill="1" applyBorder="1" applyAlignment="1">
      <alignment/>
    </xf>
    <xf numFmtId="3" fontId="31" fillId="39" borderId="16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0" borderId="16" xfId="0" applyFont="1" applyBorder="1" applyAlignment="1">
      <alignment horizontal="center" vertical="top"/>
    </xf>
    <xf numFmtId="0" fontId="27" fillId="0" borderId="21" xfId="0" applyFont="1" applyBorder="1" applyAlignment="1">
      <alignment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7" fillId="0" borderId="21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1" xfId="0" applyFont="1" applyFill="1" applyBorder="1" applyAlignment="1" quotePrefix="1">
      <alignment horizontal="center"/>
    </xf>
    <xf numFmtId="0" fontId="27" fillId="0" borderId="14" xfId="0" applyFont="1" applyFill="1" applyBorder="1" applyAlignment="1" quotePrefix="1">
      <alignment horizontal="center"/>
    </xf>
    <xf numFmtId="0" fontId="27" fillId="0" borderId="16" xfId="0" applyFont="1" applyFill="1" applyBorder="1" applyAlignment="1" quotePrefix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3" fontId="27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27" fillId="0" borderId="18" xfId="0" applyFont="1" applyBorder="1" applyAlignment="1">
      <alignment horizontal="left"/>
    </xf>
    <xf numFmtId="3" fontId="27" fillId="0" borderId="16" xfId="41" applyNumberFormat="1" applyFont="1" applyFill="1" applyBorder="1" applyAlignment="1">
      <alignment horizontal="right"/>
    </xf>
    <xf numFmtId="3" fontId="28" fillId="0" borderId="16" xfId="41" applyNumberFormat="1" applyFont="1" applyFill="1" applyBorder="1" applyAlignment="1">
      <alignment horizontal="right"/>
    </xf>
    <xf numFmtId="0" fontId="27" fillId="0" borderId="16" xfId="0" applyNumberFormat="1" applyFont="1" applyFill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0" fontId="27" fillId="37" borderId="16" xfId="0" applyFont="1" applyFill="1" applyBorder="1" applyAlignment="1">
      <alignment horizontal="center"/>
    </xf>
    <xf numFmtId="0" fontId="27" fillId="37" borderId="16" xfId="0" applyFont="1" applyFill="1" applyBorder="1" applyAlignment="1">
      <alignment horizontal="left"/>
    </xf>
    <xf numFmtId="0" fontId="27" fillId="37" borderId="16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3" fontId="27" fillId="0" borderId="0" xfId="0" applyNumberFormat="1" applyFont="1" applyBorder="1" applyAlignment="1">
      <alignment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left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7" fillId="0" borderId="18" xfId="0" applyNumberFormat="1" applyFont="1" applyBorder="1" applyAlignment="1">
      <alignment horizontal="left"/>
    </xf>
    <xf numFmtId="3" fontId="27" fillId="0" borderId="16" xfId="0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/>
    </xf>
    <xf numFmtId="3" fontId="53" fillId="0" borderId="0" xfId="0" applyNumberFormat="1" applyFont="1" applyFill="1" applyAlignment="1">
      <alignment/>
    </xf>
    <xf numFmtId="3" fontId="98" fillId="0" borderId="16" xfId="0" applyNumberFormat="1" applyFont="1" applyBorder="1" applyAlignment="1">
      <alignment horizontal="center"/>
    </xf>
    <xf numFmtId="3" fontId="98" fillId="0" borderId="16" xfId="0" applyNumberFormat="1" applyFont="1" applyBorder="1" applyAlignment="1">
      <alignment/>
    </xf>
    <xf numFmtId="3" fontId="27" fillId="37" borderId="16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53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/>
    </xf>
    <xf numFmtId="3" fontId="56" fillId="0" borderId="16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left"/>
    </xf>
    <xf numFmtId="3" fontId="28" fillId="0" borderId="16" xfId="52" applyNumberFormat="1" applyFont="1" applyFill="1" applyBorder="1" applyAlignment="1">
      <alignment horizontal="center"/>
      <protection/>
    </xf>
    <xf numFmtId="3" fontId="55" fillId="0" borderId="16" xfId="0" applyNumberFormat="1" applyFont="1" applyFill="1" applyBorder="1" applyAlignment="1">
      <alignment horizontal="center"/>
    </xf>
    <xf numFmtId="3" fontId="55" fillId="36" borderId="16" xfId="0" applyNumberFormat="1" applyFont="1" applyFill="1" applyBorder="1" applyAlignment="1">
      <alignment horizontal="center"/>
    </xf>
    <xf numFmtId="193" fontId="27" fillId="0" borderId="16" xfId="41" applyNumberFormat="1" applyFont="1" applyBorder="1" applyAlignment="1">
      <alignment horizontal="center"/>
    </xf>
    <xf numFmtId="3" fontId="27" fillId="0" borderId="16" xfId="0" applyNumberFormat="1" applyFont="1" applyFill="1" applyBorder="1" applyAlignment="1" quotePrefix="1">
      <alignment horizontal="center"/>
    </xf>
    <xf numFmtId="0" fontId="27" fillId="0" borderId="16" xfId="0" applyFont="1" applyBorder="1" applyAlignment="1" quotePrefix="1">
      <alignment horizontal="center"/>
    </xf>
    <xf numFmtId="0" fontId="28" fillId="36" borderId="16" xfId="0" applyFont="1" applyFill="1" applyBorder="1" applyAlignment="1">
      <alignment horizontal="center"/>
    </xf>
    <xf numFmtId="0" fontId="28" fillId="36" borderId="16" xfId="0" applyFont="1" applyFill="1" applyBorder="1" applyAlignment="1">
      <alignment/>
    </xf>
    <xf numFmtId="3" fontId="27" fillId="36" borderId="16" xfId="0" applyNumberFormat="1" applyFont="1" applyFill="1" applyBorder="1" applyAlignment="1">
      <alignment horizontal="left"/>
    </xf>
    <xf numFmtId="3" fontId="27" fillId="36" borderId="16" xfId="0" applyNumberFormat="1" applyFont="1" applyFill="1" applyBorder="1" applyAlignment="1">
      <alignment horizontal="center" vertical="center" shrinkToFit="1"/>
    </xf>
    <xf numFmtId="41" fontId="27" fillId="36" borderId="16" xfId="0" applyNumberFormat="1" applyFont="1" applyFill="1" applyBorder="1" applyAlignment="1">
      <alignment horizontal="center"/>
    </xf>
    <xf numFmtId="41" fontId="28" fillId="36" borderId="16" xfId="0" applyNumberFormat="1" applyFont="1" applyFill="1" applyBorder="1" applyAlignment="1">
      <alignment horizontal="left"/>
    </xf>
    <xf numFmtId="41" fontId="56" fillId="36" borderId="16" xfId="0" applyNumberFormat="1" applyFont="1" applyFill="1" applyBorder="1" applyAlignment="1">
      <alignment horizontal="center"/>
    </xf>
    <xf numFmtId="41" fontId="27" fillId="36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 horizontal="center" vertical="center" shrinkToFit="1"/>
    </xf>
    <xf numFmtId="3" fontId="28" fillId="33" borderId="16" xfId="41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/>
    </xf>
    <xf numFmtId="0" fontId="29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5" fillId="0" borderId="16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right"/>
    </xf>
    <xf numFmtId="0" fontId="35" fillId="34" borderId="16" xfId="0" applyFont="1" applyFill="1" applyBorder="1" applyAlignment="1">
      <alignment horizontal="right"/>
    </xf>
    <xf numFmtId="0" fontId="33" fillId="34" borderId="16" xfId="0" applyFont="1" applyFill="1" applyBorder="1" applyAlignment="1">
      <alignment horizontal="right"/>
    </xf>
    <xf numFmtId="0" fontId="35" fillId="34" borderId="16" xfId="0" applyFont="1" applyFill="1" applyBorder="1" applyAlignment="1">
      <alignment/>
    </xf>
    <xf numFmtId="0" fontId="35" fillId="38" borderId="16" xfId="0" applyFont="1" applyFill="1" applyBorder="1" applyAlignment="1">
      <alignment horizontal="right"/>
    </xf>
    <xf numFmtId="0" fontId="36" fillId="34" borderId="16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57" fillId="37" borderId="0" xfId="0" applyFont="1" applyFill="1" applyAlignment="1">
      <alignment/>
    </xf>
    <xf numFmtId="0" fontId="57" fillId="37" borderId="0" xfId="0" applyFont="1" applyFill="1" applyAlignment="1">
      <alignment/>
    </xf>
    <xf numFmtId="0" fontId="57" fillId="37" borderId="0" xfId="0" applyFont="1" applyFill="1" applyBorder="1" applyAlignment="1">
      <alignment/>
    </xf>
    <xf numFmtId="0" fontId="57" fillId="37" borderId="0" xfId="0" applyFont="1" applyFill="1" applyBorder="1" applyAlignment="1">
      <alignment/>
    </xf>
    <xf numFmtId="0" fontId="57" fillId="37" borderId="17" xfId="0" applyFont="1" applyFill="1" applyBorder="1" applyAlignment="1">
      <alignment/>
    </xf>
    <xf numFmtId="0" fontId="57" fillId="37" borderId="0" xfId="0" applyFont="1" applyFill="1" applyBorder="1" applyAlignment="1">
      <alignment horizontal="center"/>
    </xf>
    <xf numFmtId="0" fontId="57" fillId="37" borderId="0" xfId="0" applyFont="1" applyFill="1" applyAlignment="1">
      <alignment horizontal="center"/>
    </xf>
    <xf numFmtId="0" fontId="58" fillId="37" borderId="0" xfId="0" applyFont="1" applyFill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8" fillId="37" borderId="0" xfId="0" applyFont="1" applyFill="1" applyBorder="1" applyAlignment="1">
      <alignment/>
    </xf>
    <xf numFmtId="0" fontId="58" fillId="37" borderId="0" xfId="0" applyFont="1" applyFill="1" applyBorder="1" applyAlignment="1">
      <alignment horizontal="right"/>
    </xf>
    <xf numFmtId="0" fontId="58" fillId="37" borderId="0" xfId="0" applyFont="1" applyFill="1" applyAlignment="1">
      <alignment/>
    </xf>
    <xf numFmtId="3" fontId="28" fillId="37" borderId="0" xfId="0" applyNumberFormat="1" applyFont="1" applyFill="1" applyBorder="1" applyAlignment="1">
      <alignment/>
    </xf>
    <xf numFmtId="3" fontId="27" fillId="37" borderId="0" xfId="0" applyNumberFormat="1" applyFont="1" applyFill="1" applyBorder="1" applyAlignment="1">
      <alignment/>
    </xf>
    <xf numFmtId="3" fontId="27" fillId="37" borderId="0" xfId="0" applyNumberFormat="1" applyFont="1" applyFill="1" applyAlignment="1">
      <alignment/>
    </xf>
    <xf numFmtId="3" fontId="28" fillId="37" borderId="16" xfId="0" applyNumberFormat="1" applyFont="1" applyFill="1" applyBorder="1" applyAlignment="1">
      <alignment horizontal="center"/>
    </xf>
    <xf numFmtId="3" fontId="27" fillId="37" borderId="16" xfId="0" applyNumberFormat="1" applyFont="1" applyFill="1" applyBorder="1" applyAlignment="1">
      <alignment horizontal="center"/>
    </xf>
    <xf numFmtId="3" fontId="28" fillId="37" borderId="16" xfId="41" applyNumberFormat="1" applyFont="1" applyFill="1" applyBorder="1" applyAlignment="1">
      <alignment horizontal="center"/>
    </xf>
    <xf numFmtId="3" fontId="27" fillId="37" borderId="16" xfId="41" applyNumberFormat="1" applyFont="1" applyFill="1" applyBorder="1" applyAlignment="1">
      <alignment horizontal="center"/>
    </xf>
    <xf numFmtId="3" fontId="28" fillId="37" borderId="0" xfId="0" applyNumberFormat="1" applyFont="1" applyFill="1" applyAlignment="1">
      <alignment/>
    </xf>
    <xf numFmtId="3" fontId="27" fillId="40" borderId="16" xfId="41" applyNumberFormat="1" applyFont="1" applyFill="1" applyBorder="1" applyAlignment="1">
      <alignment horizontal="center"/>
    </xf>
    <xf numFmtId="3" fontId="28" fillId="40" borderId="16" xfId="41" applyNumberFormat="1" applyFont="1" applyFill="1" applyBorder="1" applyAlignment="1">
      <alignment horizontal="center"/>
    </xf>
    <xf numFmtId="3" fontId="27" fillId="37" borderId="16" xfId="41" applyNumberFormat="1" applyFont="1" applyFill="1" applyBorder="1" applyAlignment="1">
      <alignment horizontal="right"/>
    </xf>
    <xf numFmtId="3" fontId="28" fillId="37" borderId="16" xfId="41" applyNumberFormat="1" applyFont="1" applyFill="1" applyBorder="1" applyAlignment="1">
      <alignment horizontal="right"/>
    </xf>
    <xf numFmtId="3" fontId="27" fillId="37" borderId="16" xfId="34" applyNumberFormat="1" applyFont="1" applyFill="1" applyBorder="1" applyAlignment="1">
      <alignment horizontal="center"/>
    </xf>
    <xf numFmtId="3" fontId="27" fillId="37" borderId="16" xfId="33" applyNumberFormat="1" applyFont="1" applyFill="1" applyBorder="1" applyAlignment="1">
      <alignment horizontal="center"/>
    </xf>
    <xf numFmtId="3" fontId="27" fillId="37" borderId="10" xfId="0" applyNumberFormat="1" applyFont="1" applyFill="1" applyBorder="1" applyAlignment="1">
      <alignment/>
    </xf>
    <xf numFmtId="3" fontId="27" fillId="37" borderId="10" xfId="41" applyNumberFormat="1" applyFont="1" applyFill="1" applyBorder="1" applyAlignment="1">
      <alignment horizontal="center"/>
    </xf>
    <xf numFmtId="3" fontId="28" fillId="40" borderId="16" xfId="0" applyNumberFormat="1" applyFont="1" applyFill="1" applyBorder="1" applyAlignment="1">
      <alignment horizontal="center"/>
    </xf>
    <xf numFmtId="3" fontId="27" fillId="37" borderId="0" xfId="0" applyNumberFormat="1" applyFont="1" applyFill="1" applyAlignment="1">
      <alignment horizontal="center"/>
    </xf>
    <xf numFmtId="3" fontId="28" fillId="37" borderId="0" xfId="41" applyNumberFormat="1" applyFont="1" applyFill="1" applyAlignment="1">
      <alignment/>
    </xf>
    <xf numFmtId="3" fontId="59" fillId="40" borderId="16" xfId="0" applyNumberFormat="1" applyFont="1" applyFill="1" applyBorder="1" applyAlignment="1">
      <alignment horizontal="center"/>
    </xf>
    <xf numFmtId="3" fontId="60" fillId="40" borderId="16" xfId="0" applyNumberFormat="1" applyFont="1" applyFill="1" applyBorder="1" applyAlignment="1">
      <alignment horizontal="center"/>
    </xf>
    <xf numFmtId="3" fontId="27" fillId="37" borderId="16" xfId="0" applyNumberFormat="1" applyFont="1" applyFill="1" applyBorder="1" applyAlignment="1">
      <alignment horizontal="center"/>
    </xf>
    <xf numFmtId="3" fontId="59" fillId="37" borderId="16" xfId="0" applyNumberFormat="1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/>
    </xf>
    <xf numFmtId="0" fontId="30" fillId="37" borderId="0" xfId="0" applyFont="1" applyFill="1" applyBorder="1" applyAlignment="1">
      <alignment horizontal="center"/>
    </xf>
    <xf numFmtId="0" fontId="31" fillId="37" borderId="18" xfId="0" applyFont="1" applyFill="1" applyBorder="1" applyAlignment="1">
      <alignment horizontal="center"/>
    </xf>
    <xf numFmtId="0" fontId="30" fillId="37" borderId="16" xfId="0" applyFont="1" applyFill="1" applyBorder="1" applyAlignment="1">
      <alignment horizontal="center"/>
    </xf>
    <xf numFmtId="0" fontId="30" fillId="37" borderId="21" xfId="0" applyFont="1" applyFill="1" applyBorder="1" applyAlignment="1">
      <alignment horizontal="center"/>
    </xf>
    <xf numFmtId="3" fontId="31" fillId="37" borderId="10" xfId="0" applyNumberFormat="1" applyFont="1" applyFill="1" applyBorder="1" applyAlignment="1">
      <alignment horizontal="center"/>
    </xf>
    <xf numFmtId="3" fontId="31" fillId="37" borderId="11" xfId="0" applyNumberFormat="1" applyFont="1" applyFill="1" applyBorder="1" applyAlignment="1">
      <alignment horizontal="right"/>
    </xf>
    <xf numFmtId="3" fontId="31" fillId="37" borderId="11" xfId="41" applyNumberFormat="1" applyFont="1" applyFill="1" applyBorder="1" applyAlignment="1">
      <alignment horizontal="right"/>
    </xf>
    <xf numFmtId="3" fontId="31" fillId="37" borderId="10" xfId="0" applyNumberFormat="1" applyFont="1" applyFill="1" applyBorder="1" applyAlignment="1">
      <alignment horizontal="right"/>
    </xf>
    <xf numFmtId="3" fontId="31" fillId="37" borderId="10" xfId="41" applyNumberFormat="1" applyFont="1" applyFill="1" applyBorder="1" applyAlignment="1">
      <alignment horizontal="right"/>
    </xf>
    <xf numFmtId="3" fontId="30" fillId="37" borderId="10" xfId="41" applyNumberFormat="1" applyFont="1" applyFill="1" applyBorder="1" applyAlignment="1">
      <alignment horizontal="right"/>
    </xf>
    <xf numFmtId="3" fontId="31" fillId="37" borderId="11" xfId="0" applyNumberFormat="1" applyFont="1" applyFill="1" applyBorder="1" applyAlignment="1">
      <alignment horizontal="center"/>
    </xf>
    <xf numFmtId="3" fontId="31" fillId="0" borderId="11" xfId="0" applyNumberFormat="1" applyFont="1" applyFill="1" applyBorder="1" applyAlignment="1">
      <alignment horizontal="center"/>
    </xf>
    <xf numFmtId="3" fontId="31" fillId="37" borderId="11" xfId="41" applyNumberFormat="1" applyFont="1" applyFill="1" applyBorder="1" applyAlignment="1" quotePrefix="1">
      <alignment horizontal="center" vertical="center"/>
    </xf>
    <xf numFmtId="3" fontId="31" fillId="37" borderId="11" xfId="41" applyNumberFormat="1" applyFont="1" applyFill="1" applyBorder="1" applyAlignment="1">
      <alignment horizontal="center" vertical="center"/>
    </xf>
    <xf numFmtId="3" fontId="30" fillId="37" borderId="11" xfId="41" applyNumberFormat="1" applyFont="1" applyFill="1" applyBorder="1" applyAlignment="1">
      <alignment horizontal="center" vertical="center"/>
    </xf>
    <xf numFmtId="3" fontId="31" fillId="37" borderId="16" xfId="41" applyNumberFormat="1" applyFont="1" applyFill="1" applyBorder="1" applyAlignment="1">
      <alignment horizontal="center" vertical="center"/>
    </xf>
    <xf numFmtId="3" fontId="30" fillId="37" borderId="16" xfId="41" applyNumberFormat="1" applyFont="1" applyFill="1" applyBorder="1" applyAlignment="1">
      <alignment horizontal="center" vertical="center"/>
    </xf>
    <xf numFmtId="3" fontId="31" fillId="37" borderId="16" xfId="0" applyNumberFormat="1" applyFont="1" applyFill="1" applyBorder="1" applyAlignment="1" quotePrefix="1">
      <alignment horizontal="center"/>
    </xf>
    <xf numFmtId="3" fontId="31" fillId="37" borderId="10" xfId="0" applyNumberFormat="1" applyFont="1" applyFill="1" applyBorder="1" applyAlignment="1" quotePrefix="1">
      <alignment horizontal="center"/>
    </xf>
    <xf numFmtId="3" fontId="31" fillId="37" borderId="10" xfId="41" applyNumberFormat="1" applyFont="1" applyFill="1" applyBorder="1" applyAlignment="1" quotePrefix="1">
      <alignment horizontal="center"/>
    </xf>
    <xf numFmtId="3" fontId="31" fillId="37" borderId="10" xfId="41" applyNumberFormat="1" applyFont="1" applyFill="1" applyBorder="1" applyAlignment="1">
      <alignment horizontal="center"/>
    </xf>
    <xf numFmtId="3" fontId="30" fillId="37" borderId="16" xfId="0" applyNumberFormat="1" applyFont="1" applyFill="1" applyBorder="1" applyAlignment="1" quotePrefix="1">
      <alignment horizontal="center"/>
    </xf>
    <xf numFmtId="3" fontId="31" fillId="37" borderId="13" xfId="0" applyNumberFormat="1" applyFont="1" applyFill="1" applyBorder="1" applyAlignment="1">
      <alignment horizontal="center"/>
    </xf>
    <xf numFmtId="3" fontId="31" fillId="37" borderId="15" xfId="0" applyNumberFormat="1" applyFont="1" applyFill="1" applyBorder="1" applyAlignment="1">
      <alignment horizontal="center"/>
    </xf>
    <xf numFmtId="3" fontId="31" fillId="37" borderId="23" xfId="0" applyNumberFormat="1" applyFont="1" applyFill="1" applyBorder="1" applyAlignment="1">
      <alignment horizontal="center"/>
    </xf>
    <xf numFmtId="203" fontId="31" fillId="37" borderId="16" xfId="0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3" fontId="31" fillId="37" borderId="0" xfId="0" applyNumberFormat="1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3" fontId="31" fillId="37" borderId="0" xfId="0" applyNumberFormat="1" applyFont="1" applyFill="1" applyAlignment="1">
      <alignment horizontal="left"/>
    </xf>
    <xf numFmtId="0" fontId="31" fillId="37" borderId="0" xfId="0" applyFont="1" applyFill="1" applyAlignment="1">
      <alignment horizontal="left"/>
    </xf>
    <xf numFmtId="49" fontId="30" fillId="37" borderId="12" xfId="0" applyNumberFormat="1" applyFont="1" applyFill="1" applyBorder="1" applyAlignment="1">
      <alignment horizontal="center"/>
    </xf>
    <xf numFmtId="49" fontId="30" fillId="37" borderId="15" xfId="0" applyNumberFormat="1" applyFont="1" applyFill="1" applyBorder="1" applyAlignment="1">
      <alignment horizontal="center"/>
    </xf>
    <xf numFmtId="49" fontId="31" fillId="37" borderId="14" xfId="0" applyNumberFormat="1" applyFont="1" applyFill="1" applyBorder="1" applyAlignment="1">
      <alignment horizontal="center"/>
    </xf>
    <xf numFmtId="49" fontId="31" fillId="37" borderId="16" xfId="0" applyNumberFormat="1" applyFont="1" applyFill="1" applyBorder="1" applyAlignment="1">
      <alignment horizontal="center"/>
    </xf>
    <xf numFmtId="0" fontId="30" fillId="37" borderId="16" xfId="0" applyFont="1" applyFill="1" applyBorder="1" applyAlignment="1">
      <alignment horizontal="left"/>
    </xf>
    <xf numFmtId="49" fontId="31" fillId="37" borderId="10" xfId="0" applyNumberFormat="1" applyFont="1" applyFill="1" applyBorder="1" applyAlignment="1">
      <alignment horizontal="center"/>
    </xf>
    <xf numFmtId="0" fontId="31" fillId="37" borderId="10" xfId="0" applyFont="1" applyFill="1" applyBorder="1" applyAlignment="1">
      <alignment/>
    </xf>
    <xf numFmtId="49" fontId="31" fillId="37" borderId="11" xfId="0" applyNumberFormat="1" applyFont="1" applyFill="1" applyBorder="1" applyAlignment="1">
      <alignment horizontal="center"/>
    </xf>
    <xf numFmtId="0" fontId="31" fillId="37" borderId="11" xfId="0" applyFont="1" applyFill="1" applyBorder="1" applyAlignment="1">
      <alignment/>
    </xf>
    <xf numFmtId="3" fontId="31" fillId="37" borderId="11" xfId="0" applyNumberFormat="1" applyFont="1" applyFill="1" applyBorder="1" applyAlignment="1">
      <alignment/>
    </xf>
    <xf numFmtId="0" fontId="31" fillId="37" borderId="16" xfId="0" applyFont="1" applyFill="1" applyBorder="1" applyAlignment="1">
      <alignment horizontal="left"/>
    </xf>
    <xf numFmtId="49" fontId="31" fillId="37" borderId="13" xfId="0" applyNumberFormat="1" applyFont="1" applyFill="1" applyBorder="1" applyAlignment="1">
      <alignment horizontal="center"/>
    </xf>
    <xf numFmtId="0" fontId="31" fillId="37" borderId="13" xfId="0" applyFont="1" applyFill="1" applyBorder="1" applyAlignment="1">
      <alignment/>
    </xf>
    <xf numFmtId="0" fontId="31" fillId="37" borderId="16" xfId="0" applyFont="1" applyFill="1" applyBorder="1" applyAlignment="1">
      <alignment horizontal="left" vertical="top"/>
    </xf>
    <xf numFmtId="49" fontId="31" fillId="37" borderId="0" xfId="0" applyNumberFormat="1" applyFont="1" applyFill="1" applyAlignment="1">
      <alignment horizontal="center"/>
    </xf>
    <xf numFmtId="0" fontId="31" fillId="37" borderId="0" xfId="0" applyFont="1" applyFill="1" applyAlignment="1">
      <alignment/>
    </xf>
    <xf numFmtId="3" fontId="48" fillId="37" borderId="16" xfId="0" applyNumberFormat="1" applyFont="1" applyFill="1" applyBorder="1" applyAlignment="1">
      <alignment horizontal="center"/>
    </xf>
    <xf numFmtId="3" fontId="30" fillId="0" borderId="17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3" fontId="30" fillId="0" borderId="16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3" fontId="30" fillId="0" borderId="16" xfId="41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100" fillId="0" borderId="16" xfId="0" applyNumberFormat="1" applyFont="1" applyBorder="1" applyAlignment="1">
      <alignment horizontal="center"/>
    </xf>
    <xf numFmtId="3" fontId="101" fillId="0" borderId="16" xfId="0" applyNumberFormat="1" applyFont="1" applyBorder="1" applyAlignment="1">
      <alignment horizontal="center"/>
    </xf>
    <xf numFmtId="3" fontId="101" fillId="33" borderId="16" xfId="0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3" fontId="61" fillId="0" borderId="0" xfId="0" applyNumberFormat="1" applyFont="1" applyAlignment="1">
      <alignment horizontal="center"/>
    </xf>
    <xf numFmtId="3" fontId="48" fillId="34" borderId="16" xfId="0" applyNumberFormat="1" applyFont="1" applyFill="1" applyBorder="1" applyAlignment="1">
      <alignment horizontal="center"/>
    </xf>
    <xf numFmtId="3" fontId="28" fillId="37" borderId="16" xfId="0" applyNumberFormat="1" applyFont="1" applyFill="1" applyBorder="1" applyAlignment="1">
      <alignment horizontal="center"/>
    </xf>
    <xf numFmtId="3" fontId="27" fillId="37" borderId="16" xfId="0" applyNumberFormat="1" applyFont="1" applyFill="1" applyBorder="1" applyAlignment="1">
      <alignment horizontal="center"/>
    </xf>
    <xf numFmtId="3" fontId="29" fillId="37" borderId="16" xfId="0" applyNumberFormat="1" applyFont="1" applyFill="1" applyBorder="1" applyAlignment="1">
      <alignment horizontal="center"/>
    </xf>
    <xf numFmtId="3" fontId="29" fillId="37" borderId="0" xfId="0" applyNumberFormat="1" applyFont="1" applyFill="1" applyAlignment="1">
      <alignment horizontal="center"/>
    </xf>
    <xf numFmtId="3" fontId="30" fillId="38" borderId="16" xfId="0" applyNumberFormat="1" applyFont="1" applyFill="1" applyBorder="1" applyAlignment="1">
      <alignment horizontal="center"/>
    </xf>
    <xf numFmtId="3" fontId="31" fillId="38" borderId="16" xfId="0" applyNumberFormat="1" applyFont="1" applyFill="1" applyBorder="1" applyAlignment="1">
      <alignment horizontal="center"/>
    </xf>
    <xf numFmtId="3" fontId="28" fillId="37" borderId="0" xfId="0" applyNumberFormat="1" applyFont="1" applyFill="1" applyBorder="1" applyAlignment="1">
      <alignment horizontal="center"/>
    </xf>
    <xf numFmtId="3" fontId="28" fillId="37" borderId="16" xfId="0" applyNumberFormat="1" applyFont="1" applyFill="1" applyBorder="1" applyAlignment="1">
      <alignment horizontal="center"/>
    </xf>
    <xf numFmtId="3" fontId="27" fillId="37" borderId="16" xfId="0" applyNumberFormat="1" applyFont="1" applyFill="1" applyBorder="1" applyAlignment="1">
      <alignment horizontal="center"/>
    </xf>
    <xf numFmtId="3" fontId="29" fillId="35" borderId="16" xfId="0" applyNumberFormat="1" applyFont="1" applyFill="1" applyBorder="1" applyAlignment="1">
      <alignment horizontal="center"/>
    </xf>
    <xf numFmtId="3" fontId="48" fillId="35" borderId="16" xfId="0" applyNumberFormat="1" applyFont="1" applyFill="1" applyBorder="1" applyAlignment="1">
      <alignment horizontal="center"/>
    </xf>
    <xf numFmtId="3" fontId="28" fillId="37" borderId="10" xfId="41" applyNumberFormat="1" applyFont="1" applyFill="1" applyBorder="1" applyAlignment="1">
      <alignment horizontal="center"/>
    </xf>
    <xf numFmtId="3" fontId="27" fillId="37" borderId="11" xfId="41" applyNumberFormat="1" applyFont="1" applyFill="1" applyBorder="1" applyAlignment="1">
      <alignment horizontal="center"/>
    </xf>
    <xf numFmtId="3" fontId="27" fillId="37" borderId="11" xfId="41" applyNumberFormat="1" applyFont="1" applyFill="1" applyBorder="1" applyAlignment="1">
      <alignment horizontal="right"/>
    </xf>
    <xf numFmtId="3" fontId="28" fillId="37" borderId="11" xfId="41" applyNumberFormat="1" applyFont="1" applyFill="1" applyBorder="1" applyAlignment="1">
      <alignment horizontal="right"/>
    </xf>
    <xf numFmtId="3" fontId="28" fillId="37" borderId="0" xfId="41" applyNumberFormat="1" applyFont="1" applyFill="1" applyBorder="1" applyAlignment="1">
      <alignment horizontal="center"/>
    </xf>
    <xf numFmtId="3" fontId="27" fillId="37" borderId="10" xfId="0" applyNumberFormat="1" applyFont="1" applyFill="1" applyBorder="1" applyAlignment="1">
      <alignment horizontal="center"/>
    </xf>
    <xf numFmtId="3" fontId="28" fillId="37" borderId="10" xfId="0" applyNumberFormat="1" applyFont="1" applyFill="1" applyBorder="1" applyAlignment="1">
      <alignment horizontal="center"/>
    </xf>
    <xf numFmtId="3" fontId="28" fillId="0" borderId="0" xfId="41" applyNumberFormat="1" applyFont="1" applyFill="1" applyBorder="1" applyAlignment="1">
      <alignment horizontal="center" vertical="center"/>
    </xf>
    <xf numFmtId="3" fontId="28" fillId="0" borderId="0" xfId="41" applyNumberFormat="1" applyFont="1" applyFill="1" applyBorder="1" applyAlignment="1">
      <alignment horizontal="center"/>
    </xf>
    <xf numFmtId="3" fontId="27" fillId="0" borderId="0" xfId="41" applyNumberFormat="1" applyFont="1" applyFill="1" applyBorder="1" applyAlignment="1">
      <alignment horizontal="center"/>
    </xf>
    <xf numFmtId="3" fontId="27" fillId="37" borderId="10" xfId="41" applyNumberFormat="1" applyFont="1" applyFill="1" applyBorder="1" applyAlignment="1">
      <alignment horizontal="right"/>
    </xf>
    <xf numFmtId="3" fontId="28" fillId="37" borderId="10" xfId="41" applyNumberFormat="1" applyFont="1" applyFill="1" applyBorder="1" applyAlignment="1">
      <alignment horizontal="right"/>
    </xf>
    <xf numFmtId="3" fontId="27" fillId="37" borderId="10" xfId="34" applyNumberFormat="1" applyFont="1" applyFill="1" applyBorder="1" applyAlignment="1">
      <alignment horizontal="center"/>
    </xf>
    <xf numFmtId="3" fontId="28" fillId="40" borderId="10" xfId="0" applyNumberFormat="1" applyFont="1" applyFill="1" applyBorder="1" applyAlignment="1">
      <alignment horizontal="center"/>
    </xf>
    <xf numFmtId="3" fontId="28" fillId="38" borderId="16" xfId="41" applyNumberFormat="1" applyFont="1" applyFill="1" applyBorder="1" applyAlignment="1">
      <alignment horizontal="center"/>
    </xf>
    <xf numFmtId="3" fontId="27" fillId="38" borderId="16" xfId="34" applyNumberFormat="1" applyFont="1" applyFill="1" applyBorder="1" applyAlignment="1">
      <alignment horizontal="center"/>
    </xf>
    <xf numFmtId="3" fontId="27" fillId="38" borderId="16" xfId="0" applyNumberFormat="1" applyFont="1" applyFill="1" applyBorder="1" applyAlignment="1">
      <alignment horizontal="center"/>
    </xf>
    <xf numFmtId="3" fontId="28" fillId="38" borderId="16" xfId="0" applyNumberFormat="1" applyFont="1" applyFill="1" applyBorder="1" applyAlignment="1">
      <alignment horizontal="center"/>
    </xf>
    <xf numFmtId="3" fontId="27" fillId="38" borderId="16" xfId="41" applyNumberFormat="1" applyFont="1" applyFill="1" applyBorder="1" applyAlignment="1">
      <alignment horizontal="center"/>
    </xf>
    <xf numFmtId="3" fontId="28" fillId="38" borderId="20" xfId="0" applyNumberFormat="1" applyFont="1" applyFill="1" applyBorder="1" applyAlignment="1">
      <alignment/>
    </xf>
    <xf numFmtId="3" fontId="28" fillId="38" borderId="11" xfId="0" applyNumberFormat="1" applyFont="1" applyFill="1" applyBorder="1" applyAlignment="1">
      <alignment horizontal="center"/>
    </xf>
    <xf numFmtId="3" fontId="28" fillId="38" borderId="11" xfId="41" applyNumberFormat="1" applyFont="1" applyFill="1" applyBorder="1" applyAlignment="1">
      <alignment horizontal="center"/>
    </xf>
    <xf numFmtId="3" fontId="28" fillId="38" borderId="18" xfId="0" applyNumberFormat="1" applyFont="1" applyFill="1" applyBorder="1" applyAlignment="1">
      <alignment/>
    </xf>
    <xf numFmtId="3" fontId="27" fillId="38" borderId="16" xfId="41" applyNumberFormat="1" applyFont="1" applyFill="1" applyBorder="1" applyAlignment="1">
      <alignment/>
    </xf>
    <xf numFmtId="3" fontId="28" fillId="38" borderId="16" xfId="41" applyNumberFormat="1" applyFont="1" applyFill="1" applyBorder="1" applyAlignment="1">
      <alignment/>
    </xf>
    <xf numFmtId="3" fontId="27" fillId="38" borderId="16" xfId="41" applyNumberFormat="1" applyFont="1" applyFill="1" applyBorder="1" applyAlignment="1">
      <alignment horizontal="right"/>
    </xf>
    <xf numFmtId="3" fontId="28" fillId="38" borderId="16" xfId="41" applyNumberFormat="1" applyFont="1" applyFill="1" applyBorder="1" applyAlignment="1">
      <alignment horizontal="right"/>
    </xf>
    <xf numFmtId="3" fontId="28" fillId="38" borderId="10" xfId="41" applyNumberFormat="1" applyFont="1" applyFill="1" applyBorder="1" applyAlignment="1">
      <alignment horizontal="center"/>
    </xf>
    <xf numFmtId="3" fontId="31" fillId="0" borderId="16" xfId="33" applyNumberFormat="1" applyFont="1" applyFill="1" applyBorder="1" applyAlignment="1">
      <alignment horizontal="center"/>
    </xf>
    <xf numFmtId="3" fontId="31" fillId="0" borderId="16" xfId="33" applyNumberFormat="1" applyFont="1" applyFill="1" applyBorder="1" applyAlignment="1">
      <alignment horizontal="right"/>
    </xf>
    <xf numFmtId="3" fontId="31" fillId="34" borderId="16" xfId="33" applyNumberFormat="1" applyFont="1" applyFill="1" applyBorder="1" applyAlignment="1">
      <alignment horizontal="center"/>
    </xf>
    <xf numFmtId="193" fontId="31" fillId="0" borderId="16" xfId="34" applyNumberFormat="1" applyFont="1" applyBorder="1" applyAlignment="1">
      <alignment horizontal="left"/>
    </xf>
    <xf numFmtId="3" fontId="30" fillId="0" borderId="16" xfId="34" applyNumberFormat="1" applyFont="1" applyFill="1" applyBorder="1" applyAlignment="1">
      <alignment horizontal="center"/>
    </xf>
    <xf numFmtId="193" fontId="30" fillId="0" borderId="16" xfId="34" applyNumberFormat="1" applyFont="1" applyBorder="1" applyAlignment="1">
      <alignment horizontal="left"/>
    </xf>
    <xf numFmtId="3" fontId="31" fillId="0" borderId="11" xfId="33" applyNumberFormat="1" applyFont="1" applyFill="1" applyBorder="1" applyAlignment="1">
      <alignment horizontal="center"/>
    </xf>
    <xf numFmtId="3" fontId="31" fillId="0" borderId="11" xfId="33" applyNumberFormat="1" applyFont="1" applyFill="1" applyBorder="1" applyAlignment="1">
      <alignment horizontal="right"/>
    </xf>
    <xf numFmtId="3" fontId="30" fillId="0" borderId="11" xfId="33" applyNumberFormat="1" applyFont="1" applyFill="1" applyBorder="1" applyAlignment="1">
      <alignment horizontal="right"/>
    </xf>
    <xf numFmtId="3" fontId="27" fillId="37" borderId="16" xfId="0" applyNumberFormat="1" applyFont="1" applyFill="1" applyBorder="1" applyAlignment="1">
      <alignment horizontal="center"/>
    </xf>
    <xf numFmtId="3" fontId="28" fillId="37" borderId="16" xfId="0" applyNumberFormat="1" applyFont="1" applyFill="1" applyBorder="1" applyAlignment="1">
      <alignment horizontal="center"/>
    </xf>
    <xf numFmtId="3" fontId="27" fillId="37" borderId="0" xfId="0" applyNumberFormat="1" applyFont="1" applyFill="1" applyBorder="1" applyAlignment="1">
      <alignment horizontal="center" vertical="center"/>
    </xf>
    <xf numFmtId="1" fontId="30" fillId="0" borderId="0" xfId="51" applyNumberFormat="1" applyFont="1" applyBorder="1" applyAlignment="1">
      <alignment/>
      <protection/>
    </xf>
    <xf numFmtId="0" fontId="31" fillId="0" borderId="0" xfId="51" applyFont="1" applyBorder="1">
      <alignment/>
      <protection/>
    </xf>
    <xf numFmtId="1" fontId="30" fillId="0" borderId="16" xfId="51" applyNumberFormat="1" applyFont="1" applyBorder="1" applyAlignment="1">
      <alignment horizontal="center"/>
      <protection/>
    </xf>
    <xf numFmtId="1" fontId="31" fillId="0" borderId="16" xfId="51" applyNumberFormat="1" applyFont="1" applyBorder="1" applyAlignment="1">
      <alignment horizontal="center"/>
      <protection/>
    </xf>
    <xf numFmtId="193" fontId="30" fillId="0" borderId="10" xfId="43" applyNumberFormat="1" applyFont="1" applyBorder="1" applyAlignment="1">
      <alignment horizontal="center"/>
    </xf>
    <xf numFmtId="0" fontId="31" fillId="0" borderId="0" xfId="51" applyFont="1">
      <alignment/>
      <protection/>
    </xf>
    <xf numFmtId="1" fontId="30" fillId="0" borderId="21" xfId="51" applyNumberFormat="1" applyFont="1" applyBorder="1" applyAlignment="1">
      <alignment horizontal="center"/>
      <protection/>
    </xf>
    <xf numFmtId="193" fontId="30" fillId="0" borderId="11" xfId="43" applyNumberFormat="1" applyFont="1" applyBorder="1" applyAlignment="1">
      <alignment horizontal="center"/>
    </xf>
    <xf numFmtId="193" fontId="31" fillId="0" borderId="16" xfId="43" applyNumberFormat="1" applyFont="1" applyBorder="1" applyAlignment="1">
      <alignment horizontal="left"/>
    </xf>
    <xf numFmtId="3" fontId="31" fillId="0" borderId="16" xfId="43" applyNumberFormat="1" applyFont="1" applyBorder="1" applyAlignment="1">
      <alignment horizontal="center"/>
    </xf>
    <xf numFmtId="3" fontId="31" fillId="0" borderId="16" xfId="51" applyNumberFormat="1" applyFont="1" applyFill="1" applyBorder="1" applyAlignment="1">
      <alignment horizontal="center"/>
      <protection/>
    </xf>
    <xf numFmtId="3" fontId="30" fillId="0" borderId="16" xfId="43" applyNumberFormat="1" applyFont="1" applyFill="1" applyBorder="1" applyAlignment="1">
      <alignment horizontal="center"/>
    </xf>
    <xf numFmtId="193" fontId="30" fillId="0" borderId="16" xfId="43" applyNumberFormat="1" applyFont="1" applyBorder="1" applyAlignment="1">
      <alignment horizontal="left"/>
    </xf>
    <xf numFmtId="0" fontId="30" fillId="0" borderId="0" xfId="51" applyFont="1">
      <alignment/>
      <protection/>
    </xf>
    <xf numFmtId="0" fontId="31" fillId="0" borderId="16" xfId="51" applyFont="1" applyBorder="1" applyAlignment="1">
      <alignment horizontal="left"/>
      <protection/>
    </xf>
    <xf numFmtId="3" fontId="30" fillId="0" borderId="16" xfId="43" applyNumberFormat="1" applyFont="1" applyBorder="1" applyAlignment="1">
      <alignment horizontal="center"/>
    </xf>
    <xf numFmtId="193" fontId="31" fillId="0" borderId="10" xfId="43" applyNumberFormat="1" applyFont="1" applyBorder="1" applyAlignment="1">
      <alignment horizontal="left"/>
    </xf>
    <xf numFmtId="3" fontId="31" fillId="0" borderId="10" xfId="43" applyNumberFormat="1" applyFont="1" applyBorder="1" applyAlignment="1">
      <alignment horizontal="center"/>
    </xf>
    <xf numFmtId="3" fontId="31" fillId="0" borderId="10" xfId="51" applyNumberFormat="1" applyFont="1" applyFill="1" applyBorder="1" applyAlignment="1">
      <alignment horizontal="center"/>
      <protection/>
    </xf>
    <xf numFmtId="3" fontId="30" fillId="0" borderId="10" xfId="43" applyNumberFormat="1" applyFont="1" applyFill="1" applyBorder="1" applyAlignment="1">
      <alignment horizontal="center"/>
    </xf>
    <xf numFmtId="193" fontId="30" fillId="38" borderId="16" xfId="43" applyNumberFormat="1" applyFont="1" applyFill="1" applyBorder="1" applyAlignment="1">
      <alignment horizontal="left"/>
    </xf>
    <xf numFmtId="3" fontId="31" fillId="38" borderId="16" xfId="43" applyNumberFormat="1" applyFont="1" applyFill="1" applyBorder="1" applyAlignment="1">
      <alignment horizontal="center"/>
    </xf>
    <xf numFmtId="3" fontId="30" fillId="38" borderId="16" xfId="43" applyNumberFormat="1" applyFont="1" applyFill="1" applyBorder="1" applyAlignment="1">
      <alignment horizontal="center"/>
    </xf>
    <xf numFmtId="193" fontId="31" fillId="0" borderId="11" xfId="43" applyNumberFormat="1" applyFont="1" applyBorder="1" applyAlignment="1">
      <alignment horizontal="left"/>
    </xf>
    <xf numFmtId="3" fontId="31" fillId="0" borderId="16" xfId="43" applyNumberFormat="1" applyFont="1" applyFill="1" applyBorder="1" applyAlignment="1">
      <alignment horizontal="right"/>
    </xf>
    <xf numFmtId="3" fontId="30" fillId="0" borderId="16" xfId="43" applyNumberFormat="1" applyFont="1" applyFill="1" applyBorder="1" applyAlignment="1">
      <alignment horizontal="right"/>
    </xf>
    <xf numFmtId="3" fontId="31" fillId="37" borderId="16" xfId="43" applyNumberFormat="1" applyFont="1" applyFill="1" applyBorder="1" applyAlignment="1">
      <alignment horizontal="right"/>
    </xf>
    <xf numFmtId="3" fontId="30" fillId="37" borderId="16" xfId="43" applyNumberFormat="1" applyFont="1" applyFill="1" applyBorder="1" applyAlignment="1">
      <alignment horizontal="right"/>
    </xf>
    <xf numFmtId="193" fontId="30" fillId="33" borderId="16" xfId="43" applyNumberFormat="1" applyFont="1" applyFill="1" applyBorder="1" applyAlignment="1">
      <alignment horizontal="left"/>
    </xf>
    <xf numFmtId="3" fontId="30" fillId="34" borderId="16" xfId="43" applyNumberFormat="1" applyFont="1" applyFill="1" applyBorder="1" applyAlignment="1">
      <alignment horizontal="right"/>
    </xf>
    <xf numFmtId="193" fontId="31" fillId="0" borderId="16" xfId="43" applyNumberFormat="1" applyFont="1" applyFill="1" applyBorder="1" applyAlignment="1">
      <alignment horizontal="left"/>
    </xf>
    <xf numFmtId="3" fontId="62" fillId="0" borderId="16" xfId="51" applyNumberFormat="1" applyFont="1" applyFill="1" applyBorder="1" applyAlignment="1">
      <alignment horizontal="center"/>
      <protection/>
    </xf>
    <xf numFmtId="193" fontId="30" fillId="0" borderId="16" xfId="43" applyNumberFormat="1" applyFont="1" applyFill="1" applyBorder="1" applyAlignment="1">
      <alignment horizontal="left"/>
    </xf>
    <xf numFmtId="3" fontId="31" fillId="0" borderId="16" xfId="43" applyNumberFormat="1" applyFont="1" applyFill="1" applyBorder="1" applyAlignment="1">
      <alignment horizontal="center"/>
    </xf>
    <xf numFmtId="3" fontId="30" fillId="0" borderId="21" xfId="43" applyNumberFormat="1" applyFont="1" applyFill="1" applyBorder="1" applyAlignment="1">
      <alignment horizontal="center"/>
    </xf>
    <xf numFmtId="0" fontId="31" fillId="0" borderId="16" xfId="51" applyFont="1" applyBorder="1">
      <alignment/>
      <protection/>
    </xf>
    <xf numFmtId="193" fontId="30" fillId="0" borderId="11" xfId="43" applyNumberFormat="1" applyFont="1" applyFill="1" applyBorder="1" applyAlignment="1">
      <alignment horizontal="left"/>
    </xf>
    <xf numFmtId="3" fontId="31" fillId="0" borderId="11" xfId="43" applyNumberFormat="1" applyFont="1" applyFill="1" applyBorder="1" applyAlignment="1">
      <alignment horizontal="center"/>
    </xf>
    <xf numFmtId="3" fontId="30" fillId="0" borderId="11" xfId="43" applyNumberFormat="1" applyFont="1" applyFill="1" applyBorder="1" applyAlignment="1">
      <alignment horizontal="center"/>
    </xf>
    <xf numFmtId="3" fontId="30" fillId="0" borderId="16" xfId="51" applyNumberFormat="1" applyFont="1" applyFill="1" applyBorder="1" applyAlignment="1">
      <alignment horizontal="center"/>
      <protection/>
    </xf>
    <xf numFmtId="0" fontId="31" fillId="0" borderId="16" xfId="51" applyFont="1" applyFill="1" applyBorder="1" applyAlignment="1">
      <alignment horizontal="left"/>
      <protection/>
    </xf>
    <xf numFmtId="3" fontId="30" fillId="34" borderId="16" xfId="43" applyNumberFormat="1" applyFont="1" applyFill="1" applyBorder="1" applyAlignment="1">
      <alignment horizontal="center"/>
    </xf>
    <xf numFmtId="0" fontId="31" fillId="37" borderId="16" xfId="51" applyFont="1" applyFill="1" applyBorder="1" applyAlignment="1">
      <alignment horizontal="left"/>
      <protection/>
    </xf>
    <xf numFmtId="3" fontId="31" fillId="37" borderId="16" xfId="51" applyNumberFormat="1" applyFont="1" applyFill="1" applyBorder="1" applyAlignment="1">
      <alignment horizontal="center"/>
      <protection/>
    </xf>
    <xf numFmtId="3" fontId="30" fillId="37" borderId="16" xfId="43" applyNumberFormat="1" applyFont="1" applyFill="1" applyBorder="1" applyAlignment="1">
      <alignment horizontal="center"/>
    </xf>
    <xf numFmtId="3" fontId="31" fillId="37" borderId="16" xfId="43" applyNumberFormat="1" applyFont="1" applyFill="1" applyBorder="1" applyAlignment="1">
      <alignment horizontal="center"/>
    </xf>
    <xf numFmtId="3" fontId="31" fillId="0" borderId="16" xfId="51" applyNumberFormat="1" applyFont="1" applyBorder="1" applyAlignment="1">
      <alignment horizontal="center"/>
      <protection/>
    </xf>
    <xf numFmtId="3" fontId="31" fillId="0" borderId="11" xfId="43" applyNumberFormat="1" applyFont="1" applyBorder="1" applyAlignment="1">
      <alignment horizontal="center"/>
    </xf>
    <xf numFmtId="3" fontId="31" fillId="0" borderId="11" xfId="51" applyNumberFormat="1" applyFont="1" applyBorder="1" applyAlignment="1">
      <alignment horizontal="center"/>
      <protection/>
    </xf>
    <xf numFmtId="3" fontId="31" fillId="37" borderId="11" xfId="43" applyNumberFormat="1" applyFont="1" applyFill="1" applyBorder="1" applyAlignment="1">
      <alignment horizontal="center"/>
    </xf>
    <xf numFmtId="3" fontId="31" fillId="38" borderId="16" xfId="51" applyNumberFormat="1" applyFont="1" applyFill="1" applyBorder="1" applyAlignment="1">
      <alignment horizontal="center"/>
      <protection/>
    </xf>
    <xf numFmtId="3" fontId="30" fillId="38" borderId="16" xfId="51" applyNumberFormat="1" applyFont="1" applyFill="1" applyBorder="1" applyAlignment="1">
      <alignment horizontal="center"/>
      <protection/>
    </xf>
    <xf numFmtId="3" fontId="30" fillId="34" borderId="16" xfId="51" applyNumberFormat="1" applyFont="1" applyFill="1" applyBorder="1" applyAlignment="1">
      <alignment horizontal="center"/>
      <protection/>
    </xf>
    <xf numFmtId="203" fontId="31" fillId="37" borderId="16" xfId="43" applyNumberFormat="1" applyFont="1" applyFill="1" applyBorder="1" applyAlignment="1">
      <alignment horizontal="center"/>
    </xf>
    <xf numFmtId="203" fontId="31" fillId="37" borderId="16" xfId="51" applyNumberFormat="1" applyFont="1" applyFill="1" applyBorder="1" applyAlignment="1">
      <alignment horizontal="center"/>
      <protection/>
    </xf>
    <xf numFmtId="203" fontId="30" fillId="37" borderId="16" xfId="43" applyNumberFormat="1" applyFont="1" applyFill="1" applyBorder="1" applyAlignment="1">
      <alignment horizontal="center"/>
    </xf>
    <xf numFmtId="203" fontId="31" fillId="0" borderId="16" xfId="43" applyNumberFormat="1" applyFont="1" applyFill="1" applyBorder="1" applyAlignment="1">
      <alignment horizontal="center"/>
    </xf>
    <xf numFmtId="0" fontId="31" fillId="0" borderId="16" xfId="51" applyFont="1" applyBorder="1" applyAlignment="1">
      <alignment horizontal="center"/>
      <protection/>
    </xf>
    <xf numFmtId="3" fontId="30" fillId="0" borderId="16" xfId="51" applyNumberFormat="1" applyFont="1" applyBorder="1" applyAlignment="1">
      <alignment horizontal="center"/>
      <protection/>
    </xf>
    <xf numFmtId="0" fontId="31" fillId="0" borderId="0" xfId="51" applyFont="1" applyAlignment="1">
      <alignment horizontal="center"/>
      <protection/>
    </xf>
    <xf numFmtId="0" fontId="31" fillId="0" borderId="0" xfId="51" applyFont="1" applyAlignment="1">
      <alignment horizontal="left"/>
      <protection/>
    </xf>
    <xf numFmtId="1" fontId="31" fillId="0" borderId="0" xfId="51" applyNumberFormat="1" applyFont="1">
      <alignment/>
      <protection/>
    </xf>
    <xf numFmtId="1" fontId="30" fillId="0" borderId="0" xfId="51" applyNumberFormat="1" applyFont="1">
      <alignment/>
      <protection/>
    </xf>
    <xf numFmtId="1" fontId="31" fillId="0" borderId="0" xfId="51" applyNumberFormat="1" applyFont="1" applyAlignment="1">
      <alignment horizontal="center"/>
      <protection/>
    </xf>
    <xf numFmtId="193" fontId="30" fillId="0" borderId="0" xfId="43" applyNumberFormat="1" applyFont="1" applyAlignment="1">
      <alignment/>
    </xf>
    <xf numFmtId="193" fontId="27" fillId="0" borderId="11" xfId="41" applyNumberFormat="1" applyFont="1" applyFill="1" applyBorder="1" applyAlignment="1">
      <alignment horizontal="left"/>
    </xf>
    <xf numFmtId="3" fontId="28" fillId="0" borderId="16" xfId="0" applyNumberFormat="1" applyFont="1" applyFill="1" applyBorder="1" applyAlignment="1">
      <alignment horizontal="center"/>
    </xf>
    <xf numFmtId="3" fontId="28" fillId="0" borderId="16" xfId="41" applyNumberFormat="1" applyFont="1" applyFill="1" applyBorder="1" applyAlignment="1">
      <alignment horizontal="center"/>
    </xf>
    <xf numFmtId="193" fontId="27" fillId="0" borderId="16" xfId="41" applyNumberFormat="1" applyFont="1" applyFill="1" applyBorder="1" applyAlignment="1">
      <alignment horizontal="left"/>
    </xf>
    <xf numFmtId="193" fontId="28" fillId="0" borderId="16" xfId="41" applyNumberFormat="1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3" fontId="27" fillId="0" borderId="16" xfId="41" applyNumberFormat="1" applyFont="1" applyBorder="1" applyAlignment="1">
      <alignment horizontal="center"/>
    </xf>
    <xf numFmtId="193" fontId="28" fillId="33" borderId="16" xfId="41" applyNumberFormat="1" applyFont="1" applyFill="1" applyBorder="1" applyAlignment="1">
      <alignment horizontal="left"/>
    </xf>
    <xf numFmtId="3" fontId="27" fillId="34" borderId="16" xfId="33" applyNumberFormat="1" applyFont="1" applyFill="1" applyBorder="1" applyAlignment="1">
      <alignment horizontal="center"/>
    </xf>
    <xf numFmtId="3" fontId="27" fillId="0" borderId="16" xfId="33" applyNumberFormat="1" applyFont="1" applyFill="1" applyBorder="1" applyAlignment="1">
      <alignment horizontal="right"/>
    </xf>
    <xf numFmtId="3" fontId="28" fillId="0" borderId="16" xfId="33" applyNumberFormat="1" applyFont="1" applyFill="1" applyBorder="1" applyAlignment="1">
      <alignment horizontal="right"/>
    </xf>
    <xf numFmtId="3" fontId="27" fillId="34" borderId="16" xfId="41" applyNumberFormat="1" applyFont="1" applyFill="1" applyBorder="1" applyAlignment="1">
      <alignment horizontal="right"/>
    </xf>
    <xf numFmtId="193" fontId="27" fillId="0" borderId="16" xfId="34" applyNumberFormat="1" applyFont="1" applyFill="1" applyBorder="1" applyAlignment="1">
      <alignment horizontal="left"/>
    </xf>
    <xf numFmtId="3" fontId="27" fillId="0" borderId="16" xfId="34" applyNumberFormat="1" applyFont="1" applyFill="1" applyBorder="1" applyAlignment="1">
      <alignment horizontal="center"/>
    </xf>
    <xf numFmtId="0" fontId="27" fillId="0" borderId="16" xfId="41" applyNumberFormat="1" applyFont="1" applyFill="1" applyBorder="1" applyAlignment="1">
      <alignment horizontal="left"/>
    </xf>
    <xf numFmtId="193" fontId="28" fillId="38" borderId="16" xfId="41" applyNumberFormat="1" applyFont="1" applyFill="1" applyBorder="1" applyAlignment="1">
      <alignment horizontal="left"/>
    </xf>
    <xf numFmtId="1" fontId="28" fillId="0" borderId="16" xfId="0" applyNumberFormat="1" applyFont="1" applyFill="1" applyBorder="1" applyAlignment="1">
      <alignment horizontal="center" vertical="top"/>
    </xf>
    <xf numFmtId="1" fontId="27" fillId="0" borderId="16" xfId="0" applyNumberFormat="1" applyFont="1" applyFill="1" applyBorder="1" applyAlignment="1">
      <alignment horizontal="center" vertical="top"/>
    </xf>
    <xf numFmtId="3" fontId="28" fillId="0" borderId="16" xfId="41" applyNumberFormat="1" applyFont="1" applyFill="1" applyBorder="1" applyAlignment="1">
      <alignment horizontal="center" vertical="top"/>
    </xf>
    <xf numFmtId="3" fontId="28" fillId="0" borderId="16" xfId="0" applyNumberFormat="1" applyFont="1" applyFill="1" applyBorder="1" applyAlignment="1">
      <alignment horizontal="center" vertical="top"/>
    </xf>
    <xf numFmtId="3" fontId="27" fillId="0" borderId="16" xfId="0" applyNumberFormat="1" applyFont="1" applyFill="1" applyBorder="1" applyAlignment="1">
      <alignment horizontal="center" vertical="top"/>
    </xf>
    <xf numFmtId="1" fontId="28" fillId="37" borderId="0" xfId="0" applyNumberFormat="1" applyFont="1" applyFill="1" applyAlignment="1">
      <alignment horizontal="center"/>
    </xf>
    <xf numFmtId="193" fontId="28" fillId="34" borderId="16" xfId="41" applyNumberFormat="1" applyFont="1" applyFill="1" applyBorder="1" applyAlignment="1">
      <alignment horizontal="left"/>
    </xf>
    <xf numFmtId="3" fontId="27" fillId="34" borderId="11" xfId="41" applyNumberFormat="1" applyFont="1" applyFill="1" applyBorder="1" applyAlignment="1">
      <alignment horizontal="center"/>
    </xf>
    <xf numFmtId="3" fontId="28" fillId="34" borderId="11" xfId="41" applyNumberFormat="1" applyFont="1" applyFill="1" applyBorder="1" applyAlignment="1">
      <alignment horizontal="center"/>
    </xf>
    <xf numFmtId="3" fontId="28" fillId="34" borderId="16" xfId="41" applyNumberFormat="1" applyFont="1" applyFill="1" applyBorder="1" applyAlignment="1">
      <alignment horizontal="center"/>
    </xf>
    <xf numFmtId="3" fontId="27" fillId="0" borderId="16" xfId="33" applyNumberFormat="1" applyFont="1" applyFill="1" applyBorder="1" applyAlignment="1">
      <alignment horizontal="center"/>
    </xf>
    <xf numFmtId="193" fontId="27" fillId="34" borderId="16" xfId="41" applyNumberFormat="1" applyFont="1" applyFill="1" applyBorder="1" applyAlignment="1">
      <alignment horizontal="left"/>
    </xf>
    <xf numFmtId="3" fontId="27" fillId="34" borderId="16" xfId="34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/>
    </xf>
    <xf numFmtId="3" fontId="48" fillId="38" borderId="16" xfId="0" applyNumberFormat="1" applyFont="1" applyFill="1" applyBorder="1" applyAlignment="1">
      <alignment horizontal="center"/>
    </xf>
    <xf numFmtId="3" fontId="59" fillId="38" borderId="16" xfId="0" applyNumberFormat="1" applyFont="1" applyFill="1" applyBorder="1" applyAlignment="1">
      <alignment horizontal="center"/>
    </xf>
    <xf numFmtId="3" fontId="99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1" fillId="0" borderId="17" xfId="0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7" fillId="37" borderId="16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49" fontId="27" fillId="36" borderId="0" xfId="0" applyNumberFormat="1" applyFont="1" applyFill="1" applyAlignment="1">
      <alignment horizontal="left" vertical="center"/>
    </xf>
    <xf numFmtId="49" fontId="27" fillId="36" borderId="21" xfId="0" applyNumberFormat="1" applyFont="1" applyFill="1" applyBorder="1" applyAlignment="1">
      <alignment horizontal="center" vertical="center"/>
    </xf>
    <xf numFmtId="49" fontId="27" fillId="36" borderId="18" xfId="0" applyNumberFormat="1" applyFont="1" applyFill="1" applyBorder="1" applyAlignment="1">
      <alignment horizontal="center" vertical="center"/>
    </xf>
    <xf numFmtId="49" fontId="27" fillId="36" borderId="16" xfId="0" applyNumberFormat="1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49" fontId="28" fillId="33" borderId="21" xfId="0" applyNumberFormat="1" applyFont="1" applyFill="1" applyBorder="1" applyAlignment="1">
      <alignment horizontal="center"/>
    </xf>
    <xf numFmtId="49" fontId="28" fillId="33" borderId="18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49" fontId="30" fillId="37" borderId="16" xfId="0" applyNumberFormat="1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/>
    </xf>
    <xf numFmtId="49" fontId="30" fillId="37" borderId="21" xfId="0" applyNumberFormat="1" applyFont="1" applyFill="1" applyBorder="1" applyAlignment="1">
      <alignment horizontal="center"/>
    </xf>
    <xf numFmtId="49" fontId="30" fillId="37" borderId="18" xfId="0" applyNumberFormat="1" applyFont="1" applyFill="1" applyBorder="1" applyAlignment="1">
      <alignment horizontal="center"/>
    </xf>
    <xf numFmtId="0" fontId="57" fillId="37" borderId="0" xfId="0" applyFont="1" applyFill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 vertical="center"/>
    </xf>
    <xf numFmtId="0" fontId="30" fillId="37" borderId="13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 horizontal="center"/>
    </xf>
    <xf numFmtId="0" fontId="30" fillId="37" borderId="22" xfId="0" applyFont="1" applyFill="1" applyBorder="1" applyAlignment="1">
      <alignment horizontal="center"/>
    </xf>
    <xf numFmtId="0" fontId="30" fillId="37" borderId="19" xfId="0" applyFont="1" applyFill="1" applyBorder="1" applyAlignment="1">
      <alignment horizontal="center"/>
    </xf>
    <xf numFmtId="0" fontId="30" fillId="37" borderId="18" xfId="0" applyFont="1" applyFill="1" applyBorder="1" applyAlignment="1">
      <alignment horizontal="center"/>
    </xf>
    <xf numFmtId="3" fontId="27" fillId="37" borderId="16" xfId="0" applyNumberFormat="1" applyFont="1" applyFill="1" applyBorder="1" applyAlignment="1">
      <alignment horizontal="center"/>
    </xf>
    <xf numFmtId="3" fontId="27" fillId="37" borderId="11" xfId="0" applyNumberFormat="1" applyFont="1" applyFill="1" applyBorder="1" applyAlignment="1">
      <alignment horizontal="left" vertical="center" wrapText="1"/>
    </xf>
    <xf numFmtId="3" fontId="27" fillId="37" borderId="16" xfId="0" applyNumberFormat="1" applyFont="1" applyFill="1" applyBorder="1" applyAlignment="1">
      <alignment horizontal="left" vertical="center" wrapText="1"/>
    </xf>
    <xf numFmtId="3" fontId="27" fillId="37" borderId="16" xfId="41" applyNumberFormat="1" applyFont="1" applyFill="1" applyBorder="1" applyAlignment="1">
      <alignment horizontal="center" vertical="center"/>
    </xf>
    <xf numFmtId="3" fontId="27" fillId="37" borderId="11" xfId="41" applyNumberFormat="1" applyFont="1" applyFill="1" applyBorder="1" applyAlignment="1">
      <alignment horizontal="center" vertical="center"/>
    </xf>
    <xf numFmtId="3" fontId="28" fillId="38" borderId="16" xfId="41" applyNumberFormat="1" applyFont="1" applyFill="1" applyBorder="1" applyAlignment="1">
      <alignment horizontal="center" vertical="center"/>
    </xf>
    <xf numFmtId="3" fontId="28" fillId="38" borderId="10" xfId="41" applyNumberFormat="1" applyFont="1" applyFill="1" applyBorder="1" applyAlignment="1">
      <alignment horizontal="center" vertical="center"/>
    </xf>
    <xf numFmtId="3" fontId="27" fillId="37" borderId="16" xfId="0" applyNumberFormat="1" applyFont="1" applyFill="1" applyBorder="1" applyAlignment="1">
      <alignment horizontal="center" vertical="center"/>
    </xf>
    <xf numFmtId="3" fontId="28" fillId="38" borderId="12" xfId="41" applyNumberFormat="1" applyFont="1" applyFill="1" applyBorder="1" applyAlignment="1">
      <alignment horizontal="center" vertical="center"/>
    </xf>
    <xf numFmtId="3" fontId="28" fillId="38" borderId="19" xfId="41" applyNumberFormat="1" applyFont="1" applyFill="1" applyBorder="1" applyAlignment="1">
      <alignment horizontal="center" vertical="center"/>
    </xf>
    <xf numFmtId="3" fontId="28" fillId="38" borderId="15" xfId="41" applyNumberFormat="1" applyFont="1" applyFill="1" applyBorder="1" applyAlignment="1">
      <alignment horizontal="center" vertical="center"/>
    </xf>
    <xf numFmtId="3" fontId="28" fillId="38" borderId="23" xfId="41" applyNumberFormat="1" applyFont="1" applyFill="1" applyBorder="1" applyAlignment="1">
      <alignment horizontal="center" vertical="center"/>
    </xf>
    <xf numFmtId="3" fontId="28" fillId="38" borderId="14" xfId="41" applyNumberFormat="1" applyFont="1" applyFill="1" applyBorder="1" applyAlignment="1">
      <alignment horizontal="center" vertical="center"/>
    </xf>
    <xf numFmtId="3" fontId="28" fillId="38" borderId="20" xfId="41" applyNumberFormat="1" applyFont="1" applyFill="1" applyBorder="1" applyAlignment="1">
      <alignment horizontal="center" vertical="center"/>
    </xf>
    <xf numFmtId="3" fontId="27" fillId="37" borderId="10" xfId="41" applyNumberFormat="1" applyFont="1" applyFill="1" applyBorder="1" applyAlignment="1">
      <alignment horizontal="center" vertical="center"/>
    </xf>
    <xf numFmtId="3" fontId="27" fillId="37" borderId="16" xfId="0" applyNumberFormat="1" applyFont="1" applyFill="1" applyBorder="1" applyAlignment="1">
      <alignment horizontal="left" vertical="center"/>
    </xf>
    <xf numFmtId="3" fontId="27" fillId="37" borderId="10" xfId="0" applyNumberFormat="1" applyFont="1" applyFill="1" applyBorder="1" applyAlignment="1">
      <alignment horizontal="left" vertical="center"/>
    </xf>
    <xf numFmtId="3" fontId="27" fillId="37" borderId="10" xfId="0" applyNumberFormat="1" applyFont="1" applyFill="1" applyBorder="1" applyAlignment="1">
      <alignment horizontal="left" vertical="center" wrapText="1"/>
    </xf>
    <xf numFmtId="3" fontId="28" fillId="37" borderId="0" xfId="0" applyNumberFormat="1" applyFont="1" applyFill="1" applyBorder="1" applyAlignment="1">
      <alignment horizontal="center"/>
    </xf>
    <xf numFmtId="3" fontId="27" fillId="37" borderId="16" xfId="41" applyNumberFormat="1" applyFont="1" applyFill="1" applyBorder="1" applyAlignment="1">
      <alignment horizontal="left" vertical="center"/>
    </xf>
    <xf numFmtId="3" fontId="27" fillId="37" borderId="10" xfId="41" applyNumberFormat="1" applyFont="1" applyFill="1" applyBorder="1" applyAlignment="1">
      <alignment horizontal="left" vertical="center"/>
    </xf>
    <xf numFmtId="3" fontId="28" fillId="37" borderId="16" xfId="0" applyNumberFormat="1" applyFont="1" applyFill="1" applyBorder="1" applyAlignment="1">
      <alignment horizontal="center"/>
    </xf>
    <xf numFmtId="3" fontId="27" fillId="37" borderId="11" xfId="41" applyNumberFormat="1" applyFont="1" applyFill="1" applyBorder="1" applyAlignment="1">
      <alignment horizontal="left" vertical="center"/>
    </xf>
    <xf numFmtId="3" fontId="28" fillId="37" borderId="16" xfId="41" applyNumberFormat="1" applyFont="1" applyFill="1" applyBorder="1" applyAlignment="1">
      <alignment horizontal="center" vertical="center"/>
    </xf>
    <xf numFmtId="3" fontId="27" fillId="37" borderId="10" xfId="0" applyNumberFormat="1" applyFont="1" applyFill="1" applyBorder="1" applyAlignment="1">
      <alignment horizontal="center" vertical="center"/>
    </xf>
    <xf numFmtId="3" fontId="27" fillId="37" borderId="13" xfId="0" applyNumberFormat="1" applyFont="1" applyFill="1" applyBorder="1" applyAlignment="1">
      <alignment horizontal="center" vertical="center"/>
    </xf>
    <xf numFmtId="3" fontId="27" fillId="37" borderId="11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30" fillId="0" borderId="22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3" fontId="28" fillId="33" borderId="21" xfId="0" applyNumberFormat="1" applyFont="1" applyFill="1" applyBorder="1" applyAlignment="1">
      <alignment horizontal="center"/>
    </xf>
    <xf numFmtId="3" fontId="28" fillId="33" borderId="18" xfId="0" applyNumberFormat="1" applyFont="1" applyFill="1" applyBorder="1" applyAlignment="1">
      <alignment horizontal="center"/>
    </xf>
    <xf numFmtId="3" fontId="103" fillId="33" borderId="21" xfId="0" applyNumberFormat="1" applyFont="1" applyFill="1" applyBorder="1" applyAlignment="1">
      <alignment horizontal="center"/>
    </xf>
    <xf numFmtId="3" fontId="103" fillId="33" borderId="18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3" fontId="28" fillId="38" borderId="21" xfId="0" applyNumberFormat="1" applyFont="1" applyFill="1" applyBorder="1" applyAlignment="1">
      <alignment horizontal="center"/>
    </xf>
    <xf numFmtId="3" fontId="28" fillId="38" borderId="18" xfId="0" applyNumberFormat="1" applyFont="1" applyFill="1" applyBorder="1" applyAlignment="1">
      <alignment horizontal="center"/>
    </xf>
    <xf numFmtId="49" fontId="28" fillId="38" borderId="21" xfId="0" applyNumberFormat="1" applyFont="1" applyFill="1" applyBorder="1" applyAlignment="1">
      <alignment horizontal="center"/>
    </xf>
    <xf numFmtId="49" fontId="28" fillId="38" borderId="18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/>
    </xf>
    <xf numFmtId="1" fontId="30" fillId="0" borderId="0" xfId="51" applyNumberFormat="1" applyFont="1" applyBorder="1" applyAlignment="1">
      <alignment horizontal="center"/>
      <protection/>
    </xf>
    <xf numFmtId="1" fontId="31" fillId="0" borderId="16" xfId="51" applyNumberFormat="1" applyFont="1" applyBorder="1" applyAlignment="1">
      <alignment horizontal="center" vertical="center"/>
      <protection/>
    </xf>
    <xf numFmtId="1" fontId="31" fillId="0" borderId="10" xfId="51" applyNumberFormat="1" applyFont="1" applyBorder="1" applyAlignment="1">
      <alignment horizontal="center" vertical="center"/>
      <protection/>
    </xf>
    <xf numFmtId="1" fontId="31" fillId="0" borderId="11" xfId="51" applyNumberFormat="1" applyFont="1" applyBorder="1" applyAlignment="1">
      <alignment horizontal="center" vertical="center"/>
      <protection/>
    </xf>
    <xf numFmtId="1" fontId="30" fillId="0" borderId="16" xfId="51" applyNumberFormat="1" applyFont="1" applyBorder="1" applyAlignment="1">
      <alignment horizontal="center"/>
      <protection/>
    </xf>
    <xf numFmtId="1" fontId="31" fillId="0" borderId="16" xfId="51" applyNumberFormat="1" applyFont="1" applyBorder="1" applyAlignment="1">
      <alignment horizontal="center"/>
      <protection/>
    </xf>
    <xf numFmtId="1" fontId="31" fillId="0" borderId="21" xfId="51" applyNumberFormat="1" applyFont="1" applyBorder="1" applyAlignment="1">
      <alignment horizontal="center"/>
      <protection/>
    </xf>
    <xf numFmtId="1" fontId="31" fillId="0" borderId="16" xfId="43" applyNumberFormat="1" applyFont="1" applyBorder="1" applyAlignment="1">
      <alignment horizontal="center" vertical="center"/>
    </xf>
    <xf numFmtId="0" fontId="31" fillId="0" borderId="16" xfId="51" applyFont="1" applyBorder="1" applyAlignment="1">
      <alignment horizontal="left" vertical="center"/>
      <protection/>
    </xf>
    <xf numFmtId="0" fontId="31" fillId="37" borderId="16" xfId="51" applyFont="1" applyFill="1" applyBorder="1" applyAlignment="1">
      <alignment horizontal="left" vertical="center"/>
      <protection/>
    </xf>
    <xf numFmtId="0" fontId="31" fillId="0" borderId="16" xfId="51" applyFont="1" applyBorder="1" applyAlignment="1">
      <alignment horizontal="center" vertical="center"/>
      <protection/>
    </xf>
    <xf numFmtId="0" fontId="31" fillId="0" borderId="10" xfId="51" applyFont="1" applyBorder="1" applyAlignment="1">
      <alignment horizontal="center" vertical="center"/>
      <protection/>
    </xf>
    <xf numFmtId="0" fontId="31" fillId="0" borderId="10" xfId="51" applyFont="1" applyBorder="1" applyAlignment="1">
      <alignment horizontal="left" vertical="center"/>
      <protection/>
    </xf>
    <xf numFmtId="0" fontId="31" fillId="0" borderId="13" xfId="51" applyFont="1" applyBorder="1" applyAlignment="1">
      <alignment horizontal="left" vertical="center"/>
      <protection/>
    </xf>
    <xf numFmtId="1" fontId="30" fillId="33" borderId="16" xfId="43" applyNumberFormat="1" applyFont="1" applyFill="1" applyBorder="1" applyAlignment="1">
      <alignment horizontal="center" vertical="center"/>
    </xf>
    <xf numFmtId="1" fontId="31" fillId="0" borderId="11" xfId="43" applyNumberFormat="1" applyFont="1" applyBorder="1" applyAlignment="1">
      <alignment horizontal="center" vertical="center"/>
    </xf>
    <xf numFmtId="193" fontId="31" fillId="0" borderId="11" xfId="43" applyNumberFormat="1" applyFont="1" applyBorder="1" applyAlignment="1">
      <alignment horizontal="left" vertical="center"/>
    </xf>
    <xf numFmtId="193" fontId="31" fillId="0" borderId="16" xfId="43" applyNumberFormat="1" applyFont="1" applyBorder="1" applyAlignment="1">
      <alignment horizontal="left" vertical="center"/>
    </xf>
    <xf numFmtId="1" fontId="31" fillId="0" borderId="16" xfId="43" applyNumberFormat="1" applyFont="1" applyFill="1" applyBorder="1" applyAlignment="1">
      <alignment horizontal="center" vertical="center"/>
    </xf>
    <xf numFmtId="0" fontId="31" fillId="0" borderId="16" xfId="51" applyFont="1" applyFill="1" applyBorder="1" applyAlignment="1">
      <alignment horizontal="left" vertical="center"/>
      <protection/>
    </xf>
    <xf numFmtId="1" fontId="31" fillId="0" borderId="16" xfId="34" applyNumberFormat="1" applyFont="1" applyBorder="1" applyAlignment="1">
      <alignment horizontal="center" vertical="center"/>
    </xf>
    <xf numFmtId="3" fontId="31" fillId="0" borderId="16" xfId="51" applyNumberFormat="1" applyFont="1" applyFill="1" applyBorder="1" applyAlignment="1">
      <alignment horizontal="left" vertical="center" wrapText="1"/>
      <protection/>
    </xf>
    <xf numFmtId="1" fontId="31" fillId="37" borderId="16" xfId="43" applyNumberFormat="1" applyFont="1" applyFill="1" applyBorder="1" applyAlignment="1">
      <alignment horizontal="center" vertical="center"/>
    </xf>
    <xf numFmtId="1" fontId="30" fillId="38" borderId="16" xfId="43" applyNumberFormat="1" applyFont="1" applyFill="1" applyBorder="1" applyAlignment="1">
      <alignment horizontal="center" vertical="center"/>
    </xf>
    <xf numFmtId="3" fontId="31" fillId="0" borderId="16" xfId="43" applyNumberFormat="1" applyFont="1" applyBorder="1" applyAlignment="1">
      <alignment horizontal="center" vertical="center"/>
    </xf>
    <xf numFmtId="3" fontId="31" fillId="0" borderId="16" xfId="51" applyNumberFormat="1" applyFont="1" applyBorder="1" applyAlignment="1">
      <alignment horizontal="left" vertical="center"/>
      <protection/>
    </xf>
    <xf numFmtId="3" fontId="31" fillId="37" borderId="11" xfId="43" applyNumberFormat="1" applyFont="1" applyFill="1" applyBorder="1" applyAlignment="1">
      <alignment horizontal="center" vertical="center"/>
    </xf>
    <xf numFmtId="3" fontId="31" fillId="37" borderId="16" xfId="43" applyNumberFormat="1" applyFont="1" applyFill="1" applyBorder="1" applyAlignment="1">
      <alignment horizontal="center" vertical="center"/>
    </xf>
    <xf numFmtId="3" fontId="31" fillId="0" borderId="11" xfId="51" applyNumberFormat="1" applyFont="1" applyBorder="1" applyAlignment="1">
      <alignment horizontal="left" vertical="center"/>
      <protection/>
    </xf>
    <xf numFmtId="3" fontId="31" fillId="0" borderId="16" xfId="43" applyNumberFormat="1" applyFont="1" applyBorder="1" applyAlignment="1">
      <alignment horizontal="left" vertical="center"/>
    </xf>
    <xf numFmtId="3" fontId="30" fillId="33" borderId="15" xfId="43" applyNumberFormat="1" applyFont="1" applyFill="1" applyBorder="1" applyAlignment="1">
      <alignment horizontal="center" vertical="center"/>
    </xf>
    <xf numFmtId="3" fontId="30" fillId="33" borderId="23" xfId="43" applyNumberFormat="1" applyFont="1" applyFill="1" applyBorder="1" applyAlignment="1">
      <alignment horizontal="center" vertical="center"/>
    </xf>
    <xf numFmtId="3" fontId="30" fillId="33" borderId="14" xfId="43" applyNumberFormat="1" applyFont="1" applyFill="1" applyBorder="1" applyAlignment="1">
      <alignment horizontal="center" vertical="center"/>
    </xf>
    <xf numFmtId="3" fontId="30" fillId="33" borderId="20" xfId="43" applyNumberFormat="1" applyFont="1" applyFill="1" applyBorder="1" applyAlignment="1">
      <alignment horizontal="center" vertical="center"/>
    </xf>
    <xf numFmtId="3" fontId="30" fillId="33" borderId="12" xfId="43" applyNumberFormat="1" applyFont="1" applyFill="1" applyBorder="1" applyAlignment="1">
      <alignment horizontal="center" vertical="center"/>
    </xf>
    <xf numFmtId="3" fontId="30" fillId="33" borderId="19" xfId="43" applyNumberFormat="1" applyFont="1" applyFill="1" applyBorder="1" applyAlignment="1">
      <alignment horizontal="center" vertical="center"/>
    </xf>
    <xf numFmtId="0" fontId="30" fillId="33" borderId="16" xfId="5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/>
    </xf>
    <xf numFmtId="49" fontId="27" fillId="33" borderId="21" xfId="0" applyNumberFormat="1" applyFont="1" applyFill="1" applyBorder="1" applyAlignment="1">
      <alignment horizontal="center"/>
    </xf>
    <xf numFmtId="49" fontId="27" fillId="33" borderId="18" xfId="0" applyNumberFormat="1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1" xfId="0" applyNumberFormat="1" applyFont="1" applyFill="1" applyBorder="1" applyAlignment="1">
      <alignment horizontal="center"/>
    </xf>
    <xf numFmtId="0" fontId="27" fillId="33" borderId="18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1" fontId="27" fillId="0" borderId="16" xfId="41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93" fontId="27" fillId="0" borderId="16" xfId="41" applyNumberFormat="1" applyFont="1" applyFill="1" applyBorder="1" applyAlignment="1">
      <alignment horizontal="left" vertical="center"/>
    </xf>
    <xf numFmtId="0" fontId="27" fillId="37" borderId="16" xfId="0" applyFont="1" applyFill="1" applyBorder="1" applyAlignment="1">
      <alignment horizontal="left" vertical="center"/>
    </xf>
    <xf numFmtId="1" fontId="27" fillId="37" borderId="16" xfId="41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NumberFormat="1" applyFont="1" applyFill="1" applyBorder="1" applyAlignment="1">
      <alignment horizontal="left" vertical="center" wrapText="1"/>
    </xf>
    <xf numFmtId="1" fontId="28" fillId="34" borderId="16" xfId="41" applyNumberFormat="1" applyFont="1" applyFill="1" applyBorder="1" applyAlignment="1">
      <alignment horizontal="center" vertical="center"/>
    </xf>
    <xf numFmtId="1" fontId="28" fillId="33" borderId="16" xfId="41" applyNumberFormat="1" applyFont="1" applyFill="1" applyBorder="1" applyAlignment="1">
      <alignment horizontal="center" vertical="center"/>
    </xf>
    <xf numFmtId="1" fontId="27" fillId="0" borderId="16" xfId="34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1" fontId="27" fillId="0" borderId="11" xfId="41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/>
    </xf>
    <xf numFmtId="1" fontId="28" fillId="0" borderId="16" xfId="0" applyNumberFormat="1" applyFont="1" applyFill="1" applyBorder="1" applyAlignment="1">
      <alignment horizontal="center" vertical="center"/>
    </xf>
    <xf numFmtId="193" fontId="28" fillId="0" borderId="16" xfId="41" applyNumberFormat="1" applyFont="1" applyFill="1" applyBorder="1" applyAlignment="1">
      <alignment horizontal="center" vertical="center" wrapText="1"/>
    </xf>
    <xf numFmtId="0" fontId="28" fillId="38" borderId="16" xfId="0" applyFont="1" applyFill="1" applyBorder="1" applyAlignment="1">
      <alignment horizontal="center" vertical="center"/>
    </xf>
    <xf numFmtId="1" fontId="27" fillId="34" borderId="16" xfId="41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3" fontId="40" fillId="34" borderId="16" xfId="0" applyNumberFormat="1" applyFont="1" applyFill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/>
    </xf>
    <xf numFmtId="3" fontId="39" fillId="0" borderId="22" xfId="0" applyNumberFormat="1" applyFont="1" applyBorder="1" applyAlignment="1">
      <alignment horizontal="center"/>
    </xf>
    <xf numFmtId="3" fontId="39" fillId="0" borderId="19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" fontId="43" fillId="0" borderId="16" xfId="41" applyNumberFormat="1" applyFont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/>
    </xf>
    <xf numFmtId="1" fontId="43" fillId="0" borderId="16" xfId="41" applyNumberFormat="1" applyFont="1" applyFill="1" applyBorder="1" applyAlignment="1">
      <alignment horizontal="center" vertical="center"/>
    </xf>
    <xf numFmtId="1" fontId="43" fillId="0" borderId="16" xfId="34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1" fontId="42" fillId="0" borderId="0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กติ_Sheet1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er\Desktop\&#3586;&#3657;&#3629;&#3617;&#3641;&#3621;&#3626;&#3634;&#3619;&#3626;&#3609;&#3648;&#3607;&#3624;&#3611;&#3637;&#3591;&#3610;&#3611;&#3619;&#3632;&#3617;&#3634;&#3603;%20&#3666;&#3669;&#3669;&#3669;\&#3626;&#3640;&#3652;&#3627;&#3591;&#3650;&#3585;&#3621;&#3585;\&#3650;&#3619;&#3591;&#3648;&#3619;&#3637;&#3618;&#3609;&#3648;&#3629;&#3585;&#3594;&#3609;&#3651;&#3609;&#3619;&#3632;&#3610;&#3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ปก"/>
      <sheetName val="ข้อมูลรวม"/>
      <sheetName val="ที่ตั้ง สามัญ"/>
      <sheetName val="ที่ตั้ง ศาสนาควบคู่สามัญ"/>
      <sheetName val="ที่ตั้ง อาชีวศึกษา"/>
      <sheetName val="จัดตั้ง สามัญ"/>
      <sheetName val="จัดตั้ง ศาสนาควบคู่สามัญ"/>
      <sheetName val="จัดตั้ง อาชีวศึกษา"/>
      <sheetName val="จำนวนครู"/>
      <sheetName val="จำนวนครูจำแนกตามกลุ่มสาระ"/>
      <sheetName val="จำนวนครูตามระดับที่สอน"/>
      <sheetName val="จำนวนครูสอนสามัญ"/>
      <sheetName val="สรุปจำนวน นร (สามัญ)"/>
      <sheetName val="จำนวนนักเรียนในระบบ"/>
      <sheetName val="สรุปจำนวน นร(สอนศาสนา)"/>
      <sheetName val="จำนวน นร แยกชั้นเรียน(สอนศาสนา)"/>
      <sheetName val="จำนวนนักเรียนวิชาศาสนา"/>
      <sheetName val="แยกชั้นเรียน นักเรียนศาสนา"/>
      <sheetName val="จำนวนนักเรียนอาชีว"/>
      <sheetName val="จำนวนนักเรียน แยกรายโรง"/>
      <sheetName val="นอกระบบแยกโรง"/>
      <sheetName val="พื้นฐาน รร พระราชดำหริ"/>
      <sheetName val="จำนวนนักเรียน รร พระราชดำหริ"/>
      <sheetName val="จำนวนนักเรียน ห้อเรียน รรพระราช"/>
    </sheetNames>
    <sheetDataSet>
      <sheetData sheetId="13">
        <row r="70">
          <cell r="D70">
            <v>5</v>
          </cell>
          <cell r="E70">
            <v>23</v>
          </cell>
          <cell r="F70">
            <v>15</v>
          </cell>
          <cell r="G70">
            <v>18</v>
          </cell>
          <cell r="H70">
            <v>61</v>
          </cell>
          <cell r="I70">
            <v>14</v>
          </cell>
          <cell r="J70">
            <v>15</v>
          </cell>
          <cell r="K70">
            <v>19</v>
          </cell>
          <cell r="L70">
            <v>14</v>
          </cell>
          <cell r="M70">
            <v>15</v>
          </cell>
          <cell r="N70">
            <v>11</v>
          </cell>
          <cell r="O70">
            <v>88</v>
          </cell>
          <cell r="P70">
            <v>11</v>
          </cell>
          <cell r="Q70">
            <v>18</v>
          </cell>
          <cell r="R70">
            <v>26</v>
          </cell>
          <cell r="S70">
            <v>55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204</v>
          </cell>
        </row>
        <row r="74">
          <cell r="D74">
            <v>0</v>
          </cell>
          <cell r="E74">
            <v>39</v>
          </cell>
          <cell r="F74">
            <v>48</v>
          </cell>
          <cell r="G74">
            <v>52</v>
          </cell>
          <cell r="H74">
            <v>139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139</v>
          </cell>
        </row>
        <row r="78">
          <cell r="D78">
            <v>0</v>
          </cell>
          <cell r="E78">
            <v>74</v>
          </cell>
          <cell r="F78">
            <v>50</v>
          </cell>
          <cell r="G78">
            <v>40</v>
          </cell>
          <cell r="H78">
            <v>164</v>
          </cell>
          <cell r="I78">
            <v>32</v>
          </cell>
          <cell r="J78">
            <v>27</v>
          </cell>
          <cell r="K78">
            <v>22</v>
          </cell>
          <cell r="L78">
            <v>12</v>
          </cell>
          <cell r="M78">
            <v>22</v>
          </cell>
          <cell r="N78">
            <v>16</v>
          </cell>
          <cell r="O78">
            <v>131</v>
          </cell>
          <cell r="P78">
            <v>19</v>
          </cell>
          <cell r="Q78">
            <v>13</v>
          </cell>
          <cell r="R78">
            <v>5</v>
          </cell>
          <cell r="S78">
            <v>37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332</v>
          </cell>
        </row>
        <row r="82">
          <cell r="D82">
            <v>0</v>
          </cell>
          <cell r="E82">
            <v>63</v>
          </cell>
          <cell r="F82">
            <v>40</v>
          </cell>
          <cell r="G82">
            <v>40</v>
          </cell>
          <cell r="H82">
            <v>143</v>
          </cell>
          <cell r="I82">
            <v>45</v>
          </cell>
          <cell r="J82">
            <v>50</v>
          </cell>
          <cell r="K82">
            <v>55</v>
          </cell>
          <cell r="L82">
            <v>43</v>
          </cell>
          <cell r="M82">
            <v>43</v>
          </cell>
          <cell r="N82">
            <v>40</v>
          </cell>
          <cell r="O82">
            <v>276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419</v>
          </cell>
        </row>
        <row r="86">
          <cell r="D86">
            <v>0</v>
          </cell>
          <cell r="E86">
            <v>22</v>
          </cell>
          <cell r="F86">
            <v>37</v>
          </cell>
          <cell r="G86">
            <v>37</v>
          </cell>
          <cell r="H86">
            <v>96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96</v>
          </cell>
        </row>
        <row r="90">
          <cell r="D90">
            <v>0</v>
          </cell>
          <cell r="E90">
            <v>69</v>
          </cell>
          <cell r="F90">
            <v>48</v>
          </cell>
          <cell r="G90">
            <v>48</v>
          </cell>
          <cell r="H90">
            <v>165</v>
          </cell>
          <cell r="I90">
            <v>76</v>
          </cell>
          <cell r="J90">
            <v>23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99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Mudee1@hotmail.com" TargetMode="External" /><Relationship Id="rId2" Type="http://schemas.openxmlformats.org/officeDocument/2006/relationships/hyperlink" Target="mailto:ibtida@hotmail.com" TargetMode="External" /><Relationship Id="rId3" Type="http://schemas.openxmlformats.org/officeDocument/2006/relationships/hyperlink" Target="http://www.stks.or.th/ling/ibtida" TargetMode="External" /><Relationship Id="rId4" Type="http://schemas.openxmlformats.org/officeDocument/2006/relationships/hyperlink" Target="mailto:tontanyong@yahoo.co.th" TargetMode="External" /><Relationship Id="rId5" Type="http://schemas.openxmlformats.org/officeDocument/2006/relationships/hyperlink" Target="http://www.tongtanyong.ac.th/" TargetMode="External" /><Relationship Id="rId6" Type="http://schemas.openxmlformats.org/officeDocument/2006/relationships/hyperlink" Target="mailto:attawfikiah@hotmail.com" TargetMode="External" /><Relationship Id="rId7" Type="http://schemas.openxmlformats.org/officeDocument/2006/relationships/comments" Target="../comments24.xml" /><Relationship Id="rId8" Type="http://schemas.openxmlformats.org/officeDocument/2006/relationships/vmlDrawing" Target="../drawings/vmlDrawing5.vml" /><Relationship Id="rId9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20081@windowslive.com" TargetMode="External" /><Relationship Id="rId2" Type="http://schemas.openxmlformats.org/officeDocument/2006/relationships/hyperlink" Target="mailto:pv_nara@hotmail.com" TargetMode="External" /><Relationship Id="rId3" Type="http://schemas.openxmlformats.org/officeDocument/2006/relationships/hyperlink" Target="http://www.pvnara.com/" TargetMode="External" /><Relationship Id="rId4" Type="http://schemas.openxmlformats.org/officeDocument/2006/relationships/hyperlink" Target="mailto:RW_nara@hotmail.co.th" TargetMode="External" /><Relationship Id="rId5" Type="http://schemas.openxmlformats.org/officeDocument/2006/relationships/hyperlink" Target="mailto:suansawan@windowslive.com" TargetMode="External" /><Relationship Id="rId6" Type="http://schemas.openxmlformats.org/officeDocument/2006/relationships/hyperlink" Target="mailto:pipattaksin@live.com" TargetMode="External" /><Relationship Id="rId7" Type="http://schemas.openxmlformats.org/officeDocument/2006/relationships/hyperlink" Target="http://www.ppts.ac.th/" TargetMode="External" /><Relationship Id="rId8" Type="http://schemas.openxmlformats.org/officeDocument/2006/relationships/hyperlink" Target="mailto:sawanwityakhan@gmail.com" TargetMode="External" /><Relationship Id="rId9" Type="http://schemas.openxmlformats.org/officeDocument/2006/relationships/hyperlink" Target="mailto:anubunruso@hotmail.com" TargetMode="External" /><Relationship Id="rId10" Type="http://schemas.openxmlformats.org/officeDocument/2006/relationships/hyperlink" Target="http://www.anubanrusoschool.com/" TargetMode="External" /><Relationship Id="rId11" Type="http://schemas.openxmlformats.org/officeDocument/2006/relationships/hyperlink" Target="mailto:rusowittaya@hotmail.com" TargetMode="External" /><Relationship Id="rId12" Type="http://schemas.openxmlformats.org/officeDocument/2006/relationships/hyperlink" Target="mailto:darulanwar@hotmail.com" TargetMode="External" /><Relationship Id="rId13" Type="http://schemas.openxmlformats.org/officeDocument/2006/relationships/hyperlink" Target="mailto:staffpatriya@hotmail.com" TargetMode="External" /><Relationship Id="rId14" Type="http://schemas.openxmlformats.org/officeDocument/2006/relationships/hyperlink" Target="http://www.patriyaschool.ac.th/" TargetMode="External" /><Relationship Id="rId15" Type="http://schemas.openxmlformats.org/officeDocument/2006/relationships/hyperlink" Target="mailto:staffpatriya@hotmail.com" TargetMode="External" /><Relationship Id="rId16" Type="http://schemas.openxmlformats.org/officeDocument/2006/relationships/hyperlink" Target="http://www.patriyaschool.ac.th/" TargetMode="External" /><Relationship Id="rId17" Type="http://schemas.openxmlformats.org/officeDocument/2006/relationships/hyperlink" Target="mailto:rungpung@thaimail.com" TargetMode="External" /><Relationship Id="rId18" Type="http://schemas.openxmlformats.org/officeDocument/2006/relationships/hyperlink" Target="mailto:Bunyalarp@hotmail.com" TargetMode="External" /><Relationship Id="rId19" Type="http://schemas.openxmlformats.org/officeDocument/2006/relationships/hyperlink" Target="mailto:tahfizulfurqan@yahoo.com" TargetMode="External" /><Relationship Id="rId20" Type="http://schemas.openxmlformats.org/officeDocument/2006/relationships/hyperlink" Target="http://www.tahfizfurqan.com/" TargetMode="External" /><Relationship Id="rId21" Type="http://schemas.openxmlformats.org/officeDocument/2006/relationships/hyperlink" Target="http://www.bunyalarp.com/" TargetMode="External" /><Relationship Id="rId22" Type="http://schemas.openxmlformats.org/officeDocument/2006/relationships/hyperlink" Target="mailto:Padungvit_09@hotmail.com" TargetMode="External" /><Relationship Id="rId23" Type="http://schemas.openxmlformats.org/officeDocument/2006/relationships/hyperlink" Target="mailto:Decha_ksup@hotmail.com" TargetMode="External" /><Relationship Id="rId24" Type="http://schemas.openxmlformats.org/officeDocument/2006/relationships/hyperlink" Target="mailto:Decha_ksup@hotmail.com" TargetMode="External" /><Relationship Id="rId25" Type="http://schemas.openxmlformats.org/officeDocument/2006/relationships/hyperlink" Target="mailto:Anubansomtawil@hotmail.com" TargetMode="External" /><Relationship Id="rId26" Type="http://schemas.openxmlformats.org/officeDocument/2006/relationships/hyperlink" Target="mailto:hasanee_yunuh@hotmail.com" TargetMode="External" /><Relationship Id="rId27" Type="http://schemas.openxmlformats.org/officeDocument/2006/relationships/hyperlink" Target="http://www.ltsc.ac.th/" TargetMode="External" /><Relationship Id="rId28" Type="http://schemas.openxmlformats.org/officeDocument/2006/relationships/hyperlink" Target="mailto:charoensuksa2006@hotmail.com" TargetMode="External" /><Relationship Id="rId29" Type="http://schemas.openxmlformats.org/officeDocument/2006/relationships/hyperlink" Target="http://www.cfs.or.th/" TargetMode="External" /><Relationship Id="rId30" Type="http://schemas.openxmlformats.org/officeDocument/2006/relationships/hyperlink" Target="http://www.rungpung.com/" TargetMode="External" /><Relationship Id="rId31" Type="http://schemas.openxmlformats.org/officeDocument/2006/relationships/hyperlink" Target="mailto:pn_padi@hotmail.com" TargetMode="External" /><Relationship Id="rId32" Type="http://schemas.openxmlformats.org/officeDocument/2006/relationships/hyperlink" Target="mailto:tty1944@hotmail.com" TargetMode="External" /><Relationship Id="rId33" Type="http://schemas.openxmlformats.org/officeDocument/2006/relationships/hyperlink" Target="http://www.opedy.net/" TargetMode="External" /><Relationship Id="rId34" Type="http://schemas.openxmlformats.org/officeDocument/2006/relationships/hyperlink" Target="mailto:webmaster@attarkiah.ac.th" TargetMode="External" /><Relationship Id="rId35" Type="http://schemas.openxmlformats.org/officeDocument/2006/relationships/hyperlink" Target="http://www.attarkiah.ac.th/" TargetMode="External" /><Relationship Id="rId36" Type="http://schemas.openxmlformats.org/officeDocument/2006/relationships/hyperlink" Target="mailto:sukansart@hotmail,com" TargetMode="External" /><Relationship Id="rId37" Type="http://schemas.openxmlformats.org/officeDocument/2006/relationships/hyperlink" Target="mailto:Narawitislmic@Gmail.com" TargetMode="External" /><Relationship Id="rId38" Type="http://schemas.openxmlformats.org/officeDocument/2006/relationships/hyperlink" Target="http://www.narawitshool.com/" TargetMode="External" /><Relationship Id="rId39" Type="http://schemas.openxmlformats.org/officeDocument/2006/relationships/hyperlink" Target="mailto:assula2003@hotmail.com" TargetMode="External" /><Relationship Id="rId40" Type="http://schemas.openxmlformats.org/officeDocument/2006/relationships/hyperlink" Target="mailto:toda.2009@hotmail.com" TargetMode="External" /><Relationship Id="rId41" Type="http://schemas.openxmlformats.org/officeDocument/2006/relationships/hyperlink" Target="mailto:Dinniah08@hotmail.co.th" TargetMode="External" /><Relationship Id="rId42" Type="http://schemas.openxmlformats.org/officeDocument/2006/relationships/hyperlink" Target="mailto:saniyatil@hotmail.com" TargetMode="External" /><Relationship Id="rId43" Type="http://schemas.openxmlformats.org/officeDocument/2006/relationships/hyperlink" Target="mailto:Mudee1@hotmail.com" TargetMode="External" /><Relationship Id="rId44" Type="http://schemas.openxmlformats.org/officeDocument/2006/relationships/hyperlink" Target="mailto:Mahad_bk@hotmail.com" TargetMode="External" /><Relationship Id="rId45" Type="http://schemas.openxmlformats.org/officeDocument/2006/relationships/hyperlink" Target="http://www.drqan.ac.th/" TargetMode="External" /><Relationship Id="rId46" Type="http://schemas.openxmlformats.org/officeDocument/2006/relationships/hyperlink" Target="mailto:admin@drgan.ac.th" TargetMode="External" /><Relationship Id="rId47" Type="http://schemas.openxmlformats.org/officeDocument/2006/relationships/hyperlink" Target="mailto:sman_mit@hotmail.com" TargetMode="External" /><Relationship Id="rId48" Type="http://schemas.openxmlformats.org/officeDocument/2006/relationships/hyperlink" Target="mailto:mukhlis_kl@hotmail.com" TargetMode="External" /><Relationship Id="rId49" Type="http://schemas.openxmlformats.org/officeDocument/2006/relationships/hyperlink" Target="mailto:akkarasart@hotmail.com" TargetMode="External" /><Relationship Id="rId50" Type="http://schemas.openxmlformats.org/officeDocument/2006/relationships/hyperlink" Target="mailto:hasaniah1516@hotmail.com" TargetMode="External" /><Relationship Id="rId51" Type="http://schemas.openxmlformats.org/officeDocument/2006/relationships/hyperlink" Target="http://www.hasaniah.ac.th/" TargetMode="External" /><Relationship Id="rId52" Type="http://schemas.openxmlformats.org/officeDocument/2006/relationships/hyperlink" Target="mailto:charernwittayanusorn@hotmail.com" TargetMode="External" /><Relationship Id="rId53" Type="http://schemas.openxmlformats.org/officeDocument/2006/relationships/hyperlink" Target="mailto:banghim_do@hotmail.com" TargetMode="External" /><Relationship Id="rId54" Type="http://schemas.openxmlformats.org/officeDocument/2006/relationships/hyperlink" Target="mailto:ice_zee8@hotmail.com" TargetMode="External" /><Relationship Id="rId55" Type="http://schemas.openxmlformats.org/officeDocument/2006/relationships/hyperlink" Target="http://www.thamstampwitya.ac.th/" TargetMode="External" /><Relationship Id="rId56" Type="http://schemas.openxmlformats.org/officeDocument/2006/relationships/hyperlink" Target="mailto:Darasat@windowslive.com" TargetMode="External" /><Relationship Id="rId57" Type="http://schemas.openxmlformats.org/officeDocument/2006/relationships/hyperlink" Target="mailto:charensat_school@hotmail.com" TargetMode="External" /><Relationship Id="rId58" Type="http://schemas.openxmlformats.org/officeDocument/2006/relationships/hyperlink" Target="mailto:addiniah_islamiah@hotmail.com" TargetMode="External" /><Relationship Id="rId59" Type="http://schemas.openxmlformats.org/officeDocument/2006/relationships/hyperlink" Target="http://www.siritham.ac.th/" TargetMode="External" /><Relationship Id="rId60" Type="http://schemas.openxmlformats.org/officeDocument/2006/relationships/hyperlink" Target="mailto:webmaster@siritham.ac.th" TargetMode="External" /><Relationship Id="rId61" Type="http://schemas.openxmlformats.org/officeDocument/2006/relationships/hyperlink" Target="mailto:ibtida@hotmail.com" TargetMode="External" /><Relationship Id="rId62" Type="http://schemas.openxmlformats.org/officeDocument/2006/relationships/hyperlink" Target="http://www.stks.or.th/ling/ibtida" TargetMode="External" /><Relationship Id="rId63" Type="http://schemas.openxmlformats.org/officeDocument/2006/relationships/hyperlink" Target="mailto:D.R.L_nr@hotmail.co.th" TargetMode="External" /><Relationship Id="rId64" Type="http://schemas.openxmlformats.org/officeDocument/2006/relationships/hyperlink" Target="mailto:tontanyong@yahoo.co.th" TargetMode="External" /><Relationship Id="rId65" Type="http://schemas.openxmlformats.org/officeDocument/2006/relationships/hyperlink" Target="http://www.tongtanyong.ac.th/" TargetMode="External" /><Relationship Id="rId66" Type="http://schemas.openxmlformats.org/officeDocument/2006/relationships/hyperlink" Target="mailto:nahdah2010@gmail.com" TargetMode="External" /><Relationship Id="rId67" Type="http://schemas.openxmlformats.org/officeDocument/2006/relationships/hyperlink" Target="http://www.saengtham.com/" TargetMode="External" /><Relationship Id="rId68" Type="http://schemas.openxmlformats.org/officeDocument/2006/relationships/hyperlink" Target="mailto:ndi.mn@hotmail.com" TargetMode="External" /><Relationship Id="rId69" Type="http://schemas.openxmlformats.org/officeDocument/2006/relationships/hyperlink" Target="mailto:saengthamgolok@gmail.com" TargetMode="External" /><Relationship Id="rId70" Type="http://schemas.openxmlformats.org/officeDocument/2006/relationships/hyperlink" Target="mailto:drm2493@hotmail.com" TargetMode="External" /><Relationship Id="rId71" Type="http://schemas.openxmlformats.org/officeDocument/2006/relationships/hyperlink" Target="mailto:islamanusad@hotmail.com" TargetMode="External" /><Relationship Id="rId72" Type="http://schemas.openxmlformats.org/officeDocument/2006/relationships/hyperlink" Target="mailto:ndtschool@hotmail.com" TargetMode="External" /><Relationship Id="rId73" Type="http://schemas.openxmlformats.org/officeDocument/2006/relationships/hyperlink" Target="mailto:azsaadah@gmail.com" TargetMode="External" /><Relationship Id="rId74" Type="http://schemas.openxmlformats.org/officeDocument/2006/relationships/hyperlink" Target="mailto:IW_KB@HOTMAIL.COM" TargetMode="External" /><Relationship Id="rId75" Type="http://schemas.openxmlformats.org/officeDocument/2006/relationships/hyperlink" Target="http://www.ltsc.ac.th/" TargetMode="External" /><Relationship Id="rId76" Type="http://schemas.openxmlformats.org/officeDocument/2006/relationships/hyperlink" Target="mailto:info@daruss.ac.th" TargetMode="External" /><Relationship Id="rId77" Type="http://schemas.openxmlformats.org/officeDocument/2006/relationships/hyperlink" Target="mailto:prateep_nara@hotmail.com" TargetMode="External" /><Relationship Id="rId78" Type="http://schemas.openxmlformats.org/officeDocument/2006/relationships/hyperlink" Target="mailto:attawfikiah@hotmail.com" TargetMode="External" /><Relationship Id="rId79" Type="http://schemas.openxmlformats.org/officeDocument/2006/relationships/hyperlink" Target="mailto:Islambarapa@hotmail.com" TargetMode="External" /><Relationship Id="rId80" Type="http://schemas.openxmlformats.org/officeDocument/2006/relationships/hyperlink" Target="http://www.opedy.net/adul/" TargetMode="External" /><Relationship Id="rId81" Type="http://schemas.openxmlformats.org/officeDocument/2006/relationships/hyperlink" Target="http://mail.live.com/?rru=compose%3faction%3dcompose%26to%3dfeerose_da1830%40hotmail.com&amp;ru=http%3a%2f%2fcid-40e91d85c2aafd74.profile.live.com%2fdetails%2f%3fContactId%3defcb8059-25fb-4862-b322-a52f4989c999%26ru%3dhttp%253a%252f%252fsn105w.snt105.mail.live.com%252fmail%252fContactMainLight.aspx%253fPage%253d2%2526ContactsSortBy%253dFileAs%2526n%253d1131052903" TargetMode="External" /><Relationship Id="rId82" Type="http://schemas.openxmlformats.org/officeDocument/2006/relationships/comments" Target="../comments3.xml" /><Relationship Id="rId83" Type="http://schemas.openxmlformats.org/officeDocument/2006/relationships/vmlDrawing" Target="../drawings/vmlDrawing1.vml" /><Relationship Id="rId8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20081@windowslive.com" TargetMode="External" /><Relationship Id="rId2" Type="http://schemas.openxmlformats.org/officeDocument/2006/relationships/hyperlink" Target="mailto:pv_nara@hotmail.com" TargetMode="External" /><Relationship Id="rId3" Type="http://schemas.openxmlformats.org/officeDocument/2006/relationships/hyperlink" Target="http://www.pvnara.com/" TargetMode="External" /><Relationship Id="rId4" Type="http://schemas.openxmlformats.org/officeDocument/2006/relationships/hyperlink" Target="mailto:RW_nara@hotmail.co.th" TargetMode="External" /><Relationship Id="rId5" Type="http://schemas.openxmlformats.org/officeDocument/2006/relationships/hyperlink" Target="mailto:suansawan@windowslive.com" TargetMode="External" /><Relationship Id="rId6" Type="http://schemas.openxmlformats.org/officeDocument/2006/relationships/hyperlink" Target="mailto:pipattaksin@live.com" TargetMode="External" /><Relationship Id="rId7" Type="http://schemas.openxmlformats.org/officeDocument/2006/relationships/hyperlink" Target="http://www.ppts.ac.th/" TargetMode="External" /><Relationship Id="rId8" Type="http://schemas.openxmlformats.org/officeDocument/2006/relationships/hyperlink" Target="http://mail.live.com/?rru=compose%3faction%3dcompose%26to%3dfeerose_da1830%40hotmail.com&amp;ru=http%3a%2f%2fcid-40e91d85c2aafd74.profile.live.com%2fdetails%2f%3fContactId%3defcb8059-25fb-4862-b322-a52f4989c999%26ru%3dhttp%253a%252f%252fsn105w.snt105.mail.live.com%252fmail%252fContactMainLight.aspx%253fPage%253d2%2526ContactsSortBy%253dFileAs%2526n%253d1131052903" TargetMode="External" /><Relationship Id="rId9" Type="http://schemas.openxmlformats.org/officeDocument/2006/relationships/hyperlink" Target="mailto:sawanwityakhan@gmail.com" TargetMode="External" /><Relationship Id="rId10" Type="http://schemas.openxmlformats.org/officeDocument/2006/relationships/hyperlink" Target="mailto:anubunruso@hotmail.com" TargetMode="External" /><Relationship Id="rId11" Type="http://schemas.openxmlformats.org/officeDocument/2006/relationships/hyperlink" Target="http://www.anubanrusoschool.com/" TargetMode="External" /><Relationship Id="rId12" Type="http://schemas.openxmlformats.org/officeDocument/2006/relationships/hyperlink" Target="mailto:rusowittaya@hotmail.com" TargetMode="External" /><Relationship Id="rId13" Type="http://schemas.openxmlformats.org/officeDocument/2006/relationships/hyperlink" Target="mailto:darulanwar@hotmail.com" TargetMode="External" /><Relationship Id="rId14" Type="http://schemas.openxmlformats.org/officeDocument/2006/relationships/hyperlink" Target="mailto:staffpatriya@hotmail.com" TargetMode="External" /><Relationship Id="rId15" Type="http://schemas.openxmlformats.org/officeDocument/2006/relationships/hyperlink" Target="http://www.patriyaschool.ac.th/" TargetMode="External" /><Relationship Id="rId16" Type="http://schemas.openxmlformats.org/officeDocument/2006/relationships/hyperlink" Target="mailto:staffpatriya@hotmail.com" TargetMode="External" /><Relationship Id="rId17" Type="http://schemas.openxmlformats.org/officeDocument/2006/relationships/hyperlink" Target="http://www.patriyaschool.ac.th/" TargetMode="External" /><Relationship Id="rId18" Type="http://schemas.openxmlformats.org/officeDocument/2006/relationships/hyperlink" Target="mailto:rungpung@thaimail.com" TargetMode="External" /><Relationship Id="rId19" Type="http://schemas.openxmlformats.org/officeDocument/2006/relationships/hyperlink" Target="mailto:Bunyalarp@hotmail.com" TargetMode="External" /><Relationship Id="rId20" Type="http://schemas.openxmlformats.org/officeDocument/2006/relationships/hyperlink" Target="mailto:tahfizulfurqan@yahoo.com" TargetMode="External" /><Relationship Id="rId21" Type="http://schemas.openxmlformats.org/officeDocument/2006/relationships/hyperlink" Target="http://www.tahfizfurqan.com/" TargetMode="External" /><Relationship Id="rId22" Type="http://schemas.openxmlformats.org/officeDocument/2006/relationships/hyperlink" Target="http://www.bunyalarp.com/" TargetMode="External" /><Relationship Id="rId23" Type="http://schemas.openxmlformats.org/officeDocument/2006/relationships/hyperlink" Target="mailto:Padungvit_09@hotmail.com" TargetMode="External" /><Relationship Id="rId24" Type="http://schemas.openxmlformats.org/officeDocument/2006/relationships/hyperlink" Target="mailto:Decha_ksup@hotmail.com" TargetMode="External" /><Relationship Id="rId25" Type="http://schemas.openxmlformats.org/officeDocument/2006/relationships/hyperlink" Target="mailto:Decha_ksup@hotmail.com" TargetMode="External" /><Relationship Id="rId26" Type="http://schemas.openxmlformats.org/officeDocument/2006/relationships/hyperlink" Target="mailto:Anubansomtawil@hotmail.com" TargetMode="External" /><Relationship Id="rId27" Type="http://schemas.openxmlformats.org/officeDocument/2006/relationships/hyperlink" Target="mailto:hasanee_yunuh@hotmail.com" TargetMode="External" /><Relationship Id="rId28" Type="http://schemas.openxmlformats.org/officeDocument/2006/relationships/hyperlink" Target="http://www.ltsc.ac.th/" TargetMode="External" /><Relationship Id="rId29" Type="http://schemas.openxmlformats.org/officeDocument/2006/relationships/hyperlink" Target="mailto:charoensuksa2006@hotmail.com" TargetMode="External" /><Relationship Id="rId30" Type="http://schemas.openxmlformats.org/officeDocument/2006/relationships/hyperlink" Target="http://www.cfs.or.th/" TargetMode="External" /><Relationship Id="rId31" Type="http://schemas.openxmlformats.org/officeDocument/2006/relationships/hyperlink" Target="http://www.rungpung.com/" TargetMode="External" /><Relationship Id="rId32" Type="http://schemas.openxmlformats.org/officeDocument/2006/relationships/hyperlink" Target="mailto:pn_padi@hotmail.com" TargetMode="External" /><Relationship Id="rId33" Type="http://schemas.openxmlformats.org/officeDocument/2006/relationships/hyperlink" Target="mailto:tty1944@hotmail.com" TargetMode="External" /><Relationship Id="rId34" Type="http://schemas.openxmlformats.org/officeDocument/2006/relationships/hyperlink" Target="http://www.opedy.net/" TargetMode="External" /><Relationship Id="rId35" Type="http://schemas.openxmlformats.org/officeDocument/2006/relationships/comments" Target="../comments4.xml" /><Relationship Id="rId36" Type="http://schemas.openxmlformats.org/officeDocument/2006/relationships/vmlDrawing" Target="../drawings/vmlDrawing2.vml" /><Relationship Id="rId3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attarkiah.ac.th" TargetMode="External" /><Relationship Id="rId2" Type="http://schemas.openxmlformats.org/officeDocument/2006/relationships/hyperlink" Target="http://www.attarkiah.ac.th/" TargetMode="External" /><Relationship Id="rId3" Type="http://schemas.openxmlformats.org/officeDocument/2006/relationships/hyperlink" Target="mailto:sukansart@hotmail,com" TargetMode="External" /><Relationship Id="rId4" Type="http://schemas.openxmlformats.org/officeDocument/2006/relationships/hyperlink" Target="mailto:Narawitislmic@Gmail.com" TargetMode="External" /><Relationship Id="rId5" Type="http://schemas.openxmlformats.org/officeDocument/2006/relationships/hyperlink" Target="http://www.narawitshool.com/" TargetMode="External" /><Relationship Id="rId6" Type="http://schemas.openxmlformats.org/officeDocument/2006/relationships/hyperlink" Target="mailto:assula2003@hotmail.com" TargetMode="External" /><Relationship Id="rId7" Type="http://schemas.openxmlformats.org/officeDocument/2006/relationships/hyperlink" Target="mailto:toda.2009@hotmail.com" TargetMode="External" /><Relationship Id="rId8" Type="http://schemas.openxmlformats.org/officeDocument/2006/relationships/hyperlink" Target="mailto:Dinniah08@hotmail.co.th" TargetMode="External" /><Relationship Id="rId9" Type="http://schemas.openxmlformats.org/officeDocument/2006/relationships/hyperlink" Target="mailto:saniyatil@hotmail.com" TargetMode="External" /><Relationship Id="rId10" Type="http://schemas.openxmlformats.org/officeDocument/2006/relationships/hyperlink" Target="mailto:Mudee1@hotmail.com" TargetMode="External" /><Relationship Id="rId11" Type="http://schemas.openxmlformats.org/officeDocument/2006/relationships/hyperlink" Target="mailto:Mahad_bk@hotmail.com" TargetMode="External" /><Relationship Id="rId12" Type="http://schemas.openxmlformats.org/officeDocument/2006/relationships/hyperlink" Target="http://www.drqan.ac.th/" TargetMode="External" /><Relationship Id="rId13" Type="http://schemas.openxmlformats.org/officeDocument/2006/relationships/hyperlink" Target="mailto:admin@drgan.ac.th" TargetMode="External" /><Relationship Id="rId14" Type="http://schemas.openxmlformats.org/officeDocument/2006/relationships/hyperlink" Target="mailto:sman_mit@hotmail.com" TargetMode="External" /><Relationship Id="rId15" Type="http://schemas.openxmlformats.org/officeDocument/2006/relationships/hyperlink" Target="mailto:mukhlis_kl@hotmail.com" TargetMode="External" /><Relationship Id="rId16" Type="http://schemas.openxmlformats.org/officeDocument/2006/relationships/hyperlink" Target="mailto:akkarasart@hotmail.com" TargetMode="External" /><Relationship Id="rId17" Type="http://schemas.openxmlformats.org/officeDocument/2006/relationships/hyperlink" Target="mailto:hasaniah1516@hotmail.com" TargetMode="External" /><Relationship Id="rId18" Type="http://schemas.openxmlformats.org/officeDocument/2006/relationships/hyperlink" Target="http://www.hasaniah.ac.th/" TargetMode="External" /><Relationship Id="rId19" Type="http://schemas.openxmlformats.org/officeDocument/2006/relationships/hyperlink" Target="mailto:charernwittayanusorn@hotmail.com" TargetMode="External" /><Relationship Id="rId20" Type="http://schemas.openxmlformats.org/officeDocument/2006/relationships/hyperlink" Target="mailto:banghim_do@hotmail.com" TargetMode="External" /><Relationship Id="rId21" Type="http://schemas.openxmlformats.org/officeDocument/2006/relationships/hyperlink" Target="mailto:ice_zee8@hotmail.com" TargetMode="External" /><Relationship Id="rId22" Type="http://schemas.openxmlformats.org/officeDocument/2006/relationships/hyperlink" Target="http://www.thamstampwitya.ac.th/" TargetMode="External" /><Relationship Id="rId23" Type="http://schemas.openxmlformats.org/officeDocument/2006/relationships/hyperlink" Target="mailto:Darasat@windowslive.com" TargetMode="External" /><Relationship Id="rId24" Type="http://schemas.openxmlformats.org/officeDocument/2006/relationships/hyperlink" Target="mailto:charensat_school@hotmail.com" TargetMode="External" /><Relationship Id="rId25" Type="http://schemas.openxmlformats.org/officeDocument/2006/relationships/hyperlink" Target="mailto:addiniah_islamiah@hotmail.com" TargetMode="External" /><Relationship Id="rId26" Type="http://schemas.openxmlformats.org/officeDocument/2006/relationships/hyperlink" Target="http://www.siritham.ac.th/" TargetMode="External" /><Relationship Id="rId27" Type="http://schemas.openxmlformats.org/officeDocument/2006/relationships/hyperlink" Target="mailto:webmaster@siritham.ac.th" TargetMode="External" /><Relationship Id="rId28" Type="http://schemas.openxmlformats.org/officeDocument/2006/relationships/hyperlink" Target="mailto:ibtida@hotmail.com" TargetMode="External" /><Relationship Id="rId29" Type="http://schemas.openxmlformats.org/officeDocument/2006/relationships/hyperlink" Target="http://www.stks.or.th/ling/ibtida" TargetMode="External" /><Relationship Id="rId30" Type="http://schemas.openxmlformats.org/officeDocument/2006/relationships/hyperlink" Target="mailto:D.R.L_nr@hotmail.co.th" TargetMode="External" /><Relationship Id="rId31" Type="http://schemas.openxmlformats.org/officeDocument/2006/relationships/hyperlink" Target="mailto:tontanyong@yahoo.co.th" TargetMode="External" /><Relationship Id="rId32" Type="http://schemas.openxmlformats.org/officeDocument/2006/relationships/hyperlink" Target="http://www.tongtanyong.ac.th/" TargetMode="External" /><Relationship Id="rId33" Type="http://schemas.openxmlformats.org/officeDocument/2006/relationships/hyperlink" Target="mailto:nahdah2010@gmail.com" TargetMode="External" /><Relationship Id="rId34" Type="http://schemas.openxmlformats.org/officeDocument/2006/relationships/hyperlink" Target="http://www.saengtham.com/" TargetMode="External" /><Relationship Id="rId35" Type="http://schemas.openxmlformats.org/officeDocument/2006/relationships/hyperlink" Target="mailto:ndi.mn@hotmail.com" TargetMode="External" /><Relationship Id="rId36" Type="http://schemas.openxmlformats.org/officeDocument/2006/relationships/hyperlink" Target="mailto:saengthamgolok@gmail.com" TargetMode="External" /><Relationship Id="rId37" Type="http://schemas.openxmlformats.org/officeDocument/2006/relationships/hyperlink" Target="mailto:drm2493@hotmail.com" TargetMode="External" /><Relationship Id="rId38" Type="http://schemas.openxmlformats.org/officeDocument/2006/relationships/hyperlink" Target="mailto:islamanusad@hotmail.com" TargetMode="External" /><Relationship Id="rId39" Type="http://schemas.openxmlformats.org/officeDocument/2006/relationships/hyperlink" Target="mailto:ndtschool@hotmail.com" TargetMode="External" /><Relationship Id="rId40" Type="http://schemas.openxmlformats.org/officeDocument/2006/relationships/hyperlink" Target="mailto:azsaadah@gmail.com" TargetMode="External" /><Relationship Id="rId41" Type="http://schemas.openxmlformats.org/officeDocument/2006/relationships/hyperlink" Target="mailto:IW_KB@HOTMAIL.COM" TargetMode="External" /><Relationship Id="rId42" Type="http://schemas.openxmlformats.org/officeDocument/2006/relationships/hyperlink" Target="http://www.ltsc.ac.th/" TargetMode="External" /><Relationship Id="rId43" Type="http://schemas.openxmlformats.org/officeDocument/2006/relationships/hyperlink" Target="mailto:info@daruss.ac.th" TargetMode="External" /><Relationship Id="rId44" Type="http://schemas.openxmlformats.org/officeDocument/2006/relationships/hyperlink" Target="mailto:prateep_nara@hotmail.com" TargetMode="External" /><Relationship Id="rId45" Type="http://schemas.openxmlformats.org/officeDocument/2006/relationships/hyperlink" Target="mailto:attawfikiah@hotmail.com" TargetMode="External" /><Relationship Id="rId46" Type="http://schemas.openxmlformats.org/officeDocument/2006/relationships/hyperlink" Target="mailto:Islambarapa@hotmail.com" TargetMode="External" /><Relationship Id="rId47" Type="http://schemas.openxmlformats.org/officeDocument/2006/relationships/comments" Target="../comments5.xml" /><Relationship Id="rId48" Type="http://schemas.openxmlformats.org/officeDocument/2006/relationships/vmlDrawing" Target="../drawings/vmlDrawing3.vml" /><Relationship Id="rId4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"/>
  <sheetViews>
    <sheetView zoomScalePageLayoutView="0" workbookViewId="0" topLeftCell="A1">
      <selection activeCell="A7" sqref="A7:M7"/>
    </sheetView>
  </sheetViews>
  <sheetFormatPr defaultColWidth="9.140625" defaultRowHeight="12.75"/>
  <cols>
    <col min="1" max="16384" width="9.140625" style="1" customWidth="1"/>
  </cols>
  <sheetData>
    <row r="6" spans="1:13" s="3" customFormat="1" ht="69">
      <c r="A6" s="902" t="s">
        <v>85</v>
      </c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</row>
    <row r="7" spans="1:13" s="3" customFormat="1" ht="51.75">
      <c r="A7" s="903" t="s">
        <v>54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</row>
    <row r="8" spans="1:13" s="3" customFormat="1" ht="51.75">
      <c r="A8" s="903" t="s">
        <v>86</v>
      </c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</row>
  </sheetData>
  <sheetProtection/>
  <mergeCells count="3"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8"/>
  <sheetViews>
    <sheetView view="pageLayout" zoomScale="70" zoomScaleNormal="120" zoomScalePageLayoutView="70" workbookViewId="0" topLeftCell="A1">
      <selection activeCell="F11" sqref="F11"/>
    </sheetView>
  </sheetViews>
  <sheetFormatPr defaultColWidth="9.140625" defaultRowHeight="12.75"/>
  <cols>
    <col min="1" max="1" width="3.421875" style="20" customWidth="1"/>
    <col min="2" max="2" width="18.00390625" style="7" customWidth="1"/>
    <col min="3" max="3" width="9.7109375" style="7" customWidth="1"/>
    <col min="4" max="4" width="9.57421875" style="21" customWidth="1"/>
    <col min="5" max="5" width="10.140625" style="21" customWidth="1"/>
    <col min="6" max="6" width="23.57421875" style="7" customWidth="1"/>
    <col min="7" max="7" width="19.8515625" style="21" customWidth="1"/>
    <col min="8" max="9" width="19.00390625" style="21" customWidth="1"/>
    <col min="10" max="10" width="6.28125" style="21" customWidth="1"/>
    <col min="11" max="11" width="5.28125" style="8" customWidth="1"/>
    <col min="12" max="12" width="16.57421875" style="8" customWidth="1"/>
    <col min="13" max="13" width="16.28125" style="8" customWidth="1"/>
    <col min="14" max="14" width="7.00390625" style="8" customWidth="1"/>
    <col min="15" max="15" width="6.8515625" style="21" customWidth="1"/>
    <col min="16" max="16" width="5.7109375" style="21" customWidth="1"/>
    <col min="17" max="18" width="5.8515625" style="8" customWidth="1"/>
    <col min="19" max="19" width="6.140625" style="36" customWidth="1"/>
    <col min="20" max="20" width="5.8515625" style="8" customWidth="1"/>
    <col min="21" max="21" width="6.57421875" style="8" customWidth="1"/>
    <col min="22" max="22" width="6.00390625" style="8" customWidth="1"/>
    <col min="23" max="23" width="5.28125" style="8" customWidth="1"/>
    <col min="24" max="24" width="6.140625" style="8" customWidth="1"/>
    <col min="25" max="25" width="5.7109375" style="8" customWidth="1"/>
    <col min="26" max="26" width="6.421875" style="8" customWidth="1"/>
    <col min="27" max="27" width="6.8515625" style="8" customWidth="1"/>
    <col min="28" max="28" width="7.140625" style="8" customWidth="1"/>
    <col min="29" max="29" width="6.28125" style="8" customWidth="1"/>
    <col min="30" max="30" width="5.421875" style="8" customWidth="1"/>
    <col min="31" max="83" width="9.140625" style="8" customWidth="1"/>
    <col min="84" max="16384" width="9.140625" style="7" customWidth="1"/>
  </cols>
  <sheetData>
    <row r="1" spans="1:7" s="5" customFormat="1" ht="29.25">
      <c r="A1" s="17"/>
      <c r="B1" s="40" t="s">
        <v>84</v>
      </c>
      <c r="C1" s="79"/>
      <c r="D1" s="79"/>
      <c r="E1" s="79"/>
      <c r="F1" s="40"/>
      <c r="G1" s="24"/>
    </row>
    <row r="2" spans="1:7" s="5" customFormat="1" ht="23.25">
      <c r="A2" s="4"/>
      <c r="B2" s="4"/>
      <c r="C2" s="76"/>
      <c r="D2" s="76"/>
      <c r="E2" s="76"/>
      <c r="F2" s="23"/>
      <c r="G2" s="24"/>
    </row>
    <row r="3" spans="1:7" s="5" customFormat="1" ht="23.25">
      <c r="A3" s="4"/>
      <c r="B3" s="4"/>
      <c r="C3" s="76"/>
      <c r="D3" s="76"/>
      <c r="E3" s="76"/>
      <c r="F3" s="23"/>
      <c r="G3" s="24"/>
    </row>
    <row r="4" spans="1:50" s="29" customFormat="1" ht="18" customHeight="1">
      <c r="A4" s="26"/>
      <c r="B4" s="27"/>
      <c r="C4" s="968" t="s">
        <v>8</v>
      </c>
      <c r="D4" s="969"/>
      <c r="E4" s="970" t="s">
        <v>28</v>
      </c>
      <c r="F4" s="971"/>
      <c r="G4" s="955" t="s">
        <v>33</v>
      </c>
      <c r="H4" s="972"/>
      <c r="I4" s="95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13" customFormat="1" ht="21">
      <c r="A5" s="33" t="s">
        <v>9</v>
      </c>
      <c r="B5" s="42" t="s">
        <v>10</v>
      </c>
      <c r="C5" s="81" t="s">
        <v>3</v>
      </c>
      <c r="D5" s="28" t="s">
        <v>1</v>
      </c>
      <c r="E5" s="80" t="s">
        <v>29</v>
      </c>
      <c r="F5" s="953" t="s">
        <v>27</v>
      </c>
      <c r="G5" s="30" t="s">
        <v>11</v>
      </c>
      <c r="H5" s="953" t="s">
        <v>12</v>
      </c>
      <c r="I5" s="953" t="s">
        <v>21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1" s="13" customFormat="1" ht="21.75">
      <c r="A6" s="38"/>
      <c r="B6" s="51"/>
      <c r="C6" s="82" t="s">
        <v>6</v>
      </c>
      <c r="D6" s="41" t="s">
        <v>7</v>
      </c>
      <c r="E6" s="83" t="s">
        <v>30</v>
      </c>
      <c r="F6" s="954"/>
      <c r="G6" s="19" t="s">
        <v>2</v>
      </c>
      <c r="H6" s="954"/>
      <c r="I6" s="95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83" ht="23.25">
      <c r="A7" s="110" t="s">
        <v>53</v>
      </c>
      <c r="B7" s="90"/>
      <c r="C7" s="111"/>
      <c r="D7" s="111"/>
      <c r="E7" s="111"/>
      <c r="F7" s="112"/>
      <c r="G7" s="112"/>
      <c r="H7" s="85"/>
      <c r="I7" s="85"/>
      <c r="J7" s="8"/>
      <c r="O7" s="8"/>
      <c r="P7" s="8"/>
      <c r="S7" s="8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ht="21.75">
      <c r="B8" s="77"/>
    </row>
  </sheetData>
  <sheetProtection/>
  <mergeCells count="6">
    <mergeCell ref="C4:D4"/>
    <mergeCell ref="E4:F4"/>
    <mergeCell ref="G4:I4"/>
    <mergeCell ref="F5:F6"/>
    <mergeCell ref="H5:H6"/>
    <mergeCell ref="I5:I6"/>
  </mergeCells>
  <printOptions horizontalCentered="1"/>
  <pageMargins left="1.1811023622047245" right="0.7874015748031497" top="0.984251968503937" bottom="0.984251968503937" header="0.5118110236220472" footer="0.5118110236220472"/>
  <pageSetup firstPageNumber="18" useFirstPageNumber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P86"/>
  <sheetViews>
    <sheetView zoomScalePageLayoutView="87" workbookViewId="0" topLeftCell="A81">
      <selection activeCell="T83" sqref="T83"/>
    </sheetView>
  </sheetViews>
  <sheetFormatPr defaultColWidth="9.140625" defaultRowHeight="12.75"/>
  <cols>
    <col min="1" max="1" width="4.00390625" style="425" customWidth="1"/>
    <col min="2" max="2" width="24.00390625" style="409" customWidth="1"/>
    <col min="3" max="11" width="6.140625" style="412" customWidth="1"/>
    <col min="12" max="20" width="6.140625" style="408" customWidth="1"/>
    <col min="21" max="42" width="9.140625" style="408" customWidth="1"/>
    <col min="43" max="16384" width="9.140625" style="409" customWidth="1"/>
  </cols>
  <sheetData>
    <row r="1" spans="1:20" ht="21.75" customHeight="1">
      <c r="A1" s="974" t="s">
        <v>782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</row>
    <row r="2" spans="1:20" ht="21.75" customHeight="1">
      <c r="A2" s="974" t="s">
        <v>781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</row>
    <row r="3" spans="1:12" ht="21.75" customHeight="1">
      <c r="A3" s="408"/>
      <c r="B3" s="407"/>
      <c r="C3" s="410"/>
      <c r="D3" s="410"/>
      <c r="E3" s="410"/>
      <c r="F3" s="410"/>
      <c r="G3" s="410"/>
      <c r="H3" s="410"/>
      <c r="I3" s="407"/>
      <c r="J3" s="407"/>
      <c r="K3" s="407"/>
      <c r="L3" s="407"/>
    </row>
    <row r="4" spans="1:35" s="412" customFormat="1" ht="21">
      <c r="A4" s="978" t="s">
        <v>9</v>
      </c>
      <c r="B4" s="973" t="s">
        <v>26</v>
      </c>
      <c r="C4" s="979" t="s">
        <v>96</v>
      </c>
      <c r="D4" s="980"/>
      <c r="E4" s="981"/>
      <c r="F4" s="973" t="s">
        <v>57</v>
      </c>
      <c r="G4" s="973"/>
      <c r="H4" s="973"/>
      <c r="I4" s="973" t="s">
        <v>820</v>
      </c>
      <c r="J4" s="973"/>
      <c r="K4" s="973"/>
      <c r="L4" s="973" t="s">
        <v>809</v>
      </c>
      <c r="M4" s="973"/>
      <c r="N4" s="973"/>
      <c r="O4" s="973" t="s">
        <v>56</v>
      </c>
      <c r="P4" s="973"/>
      <c r="Q4" s="973"/>
      <c r="R4" s="973" t="s">
        <v>733</v>
      </c>
      <c r="S4" s="973"/>
      <c r="T4" s="973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</row>
    <row r="5" spans="1:36" s="412" customFormat="1" ht="21">
      <c r="A5" s="978"/>
      <c r="B5" s="973"/>
      <c r="C5" s="411" t="s">
        <v>17</v>
      </c>
      <c r="D5" s="401" t="s">
        <v>18</v>
      </c>
      <c r="E5" s="411" t="s">
        <v>14</v>
      </c>
      <c r="F5" s="411" t="s">
        <v>17</v>
      </c>
      <c r="G5" s="401" t="s">
        <v>18</v>
      </c>
      <c r="H5" s="411" t="s">
        <v>14</v>
      </c>
      <c r="I5" s="411" t="s">
        <v>17</v>
      </c>
      <c r="J5" s="401" t="s">
        <v>18</v>
      </c>
      <c r="K5" s="411" t="s">
        <v>14</v>
      </c>
      <c r="L5" s="411" t="s">
        <v>17</v>
      </c>
      <c r="M5" s="401" t="s">
        <v>18</v>
      </c>
      <c r="N5" s="411" t="s">
        <v>14</v>
      </c>
      <c r="O5" s="411" t="s">
        <v>17</v>
      </c>
      <c r="P5" s="401" t="s">
        <v>18</v>
      </c>
      <c r="Q5" s="411" t="s">
        <v>14</v>
      </c>
      <c r="R5" s="401" t="s">
        <v>17</v>
      </c>
      <c r="S5" s="401" t="s">
        <v>18</v>
      </c>
      <c r="T5" s="401" t="s">
        <v>14</v>
      </c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</row>
    <row r="6" spans="1:42" ht="21">
      <c r="A6" s="400" t="s">
        <v>53</v>
      </c>
      <c r="B6" s="413" t="s">
        <v>101</v>
      </c>
      <c r="C6" s="404">
        <v>5</v>
      </c>
      <c r="D6" s="404">
        <v>39</v>
      </c>
      <c r="E6" s="404">
        <f>SUM(C6:D6)</f>
        <v>44</v>
      </c>
      <c r="F6" s="405">
        <v>0</v>
      </c>
      <c r="G6" s="405">
        <v>0</v>
      </c>
      <c r="H6" s="405">
        <f>SUM(F6:G6)</f>
        <v>0</v>
      </c>
      <c r="I6" s="405">
        <v>0</v>
      </c>
      <c r="J6" s="405">
        <v>4</v>
      </c>
      <c r="K6" s="405">
        <f>SUM(I6:J6)</f>
        <v>4</v>
      </c>
      <c r="L6" s="401">
        <v>2</v>
      </c>
      <c r="M6" s="401">
        <v>1</v>
      </c>
      <c r="N6" s="401">
        <f>SUM(L6:M6)</f>
        <v>3</v>
      </c>
      <c r="O6" s="401">
        <v>0</v>
      </c>
      <c r="P6" s="401">
        <v>0</v>
      </c>
      <c r="Q6" s="401">
        <f>SUM(O6:P6)</f>
        <v>0</v>
      </c>
      <c r="R6" s="404">
        <f>SUM(C6,F6,I6,L6,O6)</f>
        <v>7</v>
      </c>
      <c r="S6" s="404">
        <f>SUM(D6,G6,J6,M6,P6)</f>
        <v>44</v>
      </c>
      <c r="T6" s="404">
        <f>SUM(R6:S6)</f>
        <v>51</v>
      </c>
      <c r="AK6" s="409"/>
      <c r="AL6" s="409"/>
      <c r="AM6" s="409"/>
      <c r="AN6" s="409"/>
      <c r="AO6" s="409"/>
      <c r="AP6" s="409"/>
    </row>
    <row r="7" spans="1:42" ht="21">
      <c r="A7" s="400" t="s">
        <v>67</v>
      </c>
      <c r="B7" s="413" t="s">
        <v>116</v>
      </c>
      <c r="C7" s="404">
        <v>16</v>
      </c>
      <c r="D7" s="404">
        <v>90</v>
      </c>
      <c r="E7" s="404">
        <f aca="true" t="shared" si="0" ref="E7:E21">SUM(C7:D7)</f>
        <v>106</v>
      </c>
      <c r="F7" s="405">
        <v>0</v>
      </c>
      <c r="G7" s="405">
        <v>0</v>
      </c>
      <c r="H7" s="405">
        <f aca="true" t="shared" si="1" ref="H7:H21">SUM(F7:G7)</f>
        <v>0</v>
      </c>
      <c r="I7" s="405">
        <v>1</v>
      </c>
      <c r="J7" s="405">
        <v>2</v>
      </c>
      <c r="K7" s="405">
        <f aca="true" t="shared" si="2" ref="K7:K21">SUM(I7:J7)</f>
        <v>3</v>
      </c>
      <c r="L7" s="401">
        <v>6</v>
      </c>
      <c r="M7" s="401">
        <v>2</v>
      </c>
      <c r="N7" s="401">
        <f aca="true" t="shared" si="3" ref="N7:N21">SUM(L7:M7)</f>
        <v>8</v>
      </c>
      <c r="O7" s="401">
        <v>0</v>
      </c>
      <c r="P7" s="401">
        <v>0</v>
      </c>
      <c r="Q7" s="401">
        <f aca="true" t="shared" si="4" ref="Q7:Q21">SUM(O7:P7)</f>
        <v>0</v>
      </c>
      <c r="R7" s="404">
        <f aca="true" t="shared" si="5" ref="R7:S21">SUM(C7,F7,I7,L7,O7)</f>
        <v>23</v>
      </c>
      <c r="S7" s="404">
        <f t="shared" si="5"/>
        <v>94</v>
      </c>
      <c r="T7" s="404">
        <f aca="true" t="shared" si="6" ref="T7:T21">SUM(R7:S7)</f>
        <v>117</v>
      </c>
      <c r="AK7" s="409"/>
      <c r="AL7" s="409"/>
      <c r="AM7" s="409"/>
      <c r="AN7" s="409"/>
      <c r="AO7" s="409"/>
      <c r="AP7" s="409"/>
    </row>
    <row r="8" spans="1:42" ht="21">
      <c r="A8" s="400" t="s">
        <v>68</v>
      </c>
      <c r="B8" s="413" t="s">
        <v>122</v>
      </c>
      <c r="C8" s="404">
        <v>12</v>
      </c>
      <c r="D8" s="404">
        <v>45</v>
      </c>
      <c r="E8" s="404">
        <f t="shared" si="0"/>
        <v>57</v>
      </c>
      <c r="F8" s="405">
        <v>0</v>
      </c>
      <c r="G8" s="405">
        <v>0</v>
      </c>
      <c r="H8" s="405">
        <f t="shared" si="1"/>
        <v>0</v>
      </c>
      <c r="I8" s="405">
        <v>1</v>
      </c>
      <c r="J8" s="405">
        <v>0</v>
      </c>
      <c r="K8" s="405">
        <f t="shared" si="2"/>
        <v>1</v>
      </c>
      <c r="L8" s="401">
        <v>0</v>
      </c>
      <c r="M8" s="401">
        <v>3</v>
      </c>
      <c r="N8" s="401">
        <f t="shared" si="3"/>
        <v>3</v>
      </c>
      <c r="O8" s="401">
        <v>0</v>
      </c>
      <c r="P8" s="401">
        <v>0</v>
      </c>
      <c r="Q8" s="401">
        <f t="shared" si="4"/>
        <v>0</v>
      </c>
      <c r="R8" s="404">
        <f t="shared" si="5"/>
        <v>13</v>
      </c>
      <c r="S8" s="404">
        <f t="shared" si="5"/>
        <v>48</v>
      </c>
      <c r="T8" s="404">
        <f t="shared" si="6"/>
        <v>61</v>
      </c>
      <c r="AK8" s="409"/>
      <c r="AL8" s="409"/>
      <c r="AM8" s="409"/>
      <c r="AN8" s="409"/>
      <c r="AO8" s="409"/>
      <c r="AP8" s="409"/>
    </row>
    <row r="9" spans="1:42" ht="21">
      <c r="A9" s="400" t="s">
        <v>69</v>
      </c>
      <c r="B9" s="413" t="s">
        <v>185</v>
      </c>
      <c r="C9" s="404">
        <v>14</v>
      </c>
      <c r="D9" s="404">
        <v>74</v>
      </c>
      <c r="E9" s="404">
        <f t="shared" si="0"/>
        <v>88</v>
      </c>
      <c r="F9" s="405">
        <v>0</v>
      </c>
      <c r="G9" s="405">
        <v>0</v>
      </c>
      <c r="H9" s="405">
        <f t="shared" si="1"/>
        <v>0</v>
      </c>
      <c r="I9" s="405">
        <v>1</v>
      </c>
      <c r="J9" s="405">
        <v>1</v>
      </c>
      <c r="K9" s="405">
        <f t="shared" si="2"/>
        <v>2</v>
      </c>
      <c r="L9" s="401">
        <v>0</v>
      </c>
      <c r="M9" s="401">
        <v>0</v>
      </c>
      <c r="N9" s="401">
        <f t="shared" si="3"/>
        <v>0</v>
      </c>
      <c r="O9" s="401">
        <v>0</v>
      </c>
      <c r="P9" s="401">
        <v>0</v>
      </c>
      <c r="Q9" s="401">
        <f t="shared" si="4"/>
        <v>0</v>
      </c>
      <c r="R9" s="404">
        <f t="shared" si="5"/>
        <v>15</v>
      </c>
      <c r="S9" s="404">
        <f t="shared" si="5"/>
        <v>75</v>
      </c>
      <c r="T9" s="404">
        <f t="shared" si="6"/>
        <v>90</v>
      </c>
      <c r="AK9" s="409"/>
      <c r="AL9" s="409"/>
      <c r="AM9" s="409"/>
      <c r="AN9" s="409"/>
      <c r="AO9" s="409"/>
      <c r="AP9" s="409"/>
    </row>
    <row r="10" spans="1:42" ht="21">
      <c r="A10" s="400" t="s">
        <v>70</v>
      </c>
      <c r="B10" s="413" t="s">
        <v>107</v>
      </c>
      <c r="C10" s="404">
        <v>5</v>
      </c>
      <c r="D10" s="404">
        <v>26</v>
      </c>
      <c r="E10" s="404">
        <f t="shared" si="0"/>
        <v>31</v>
      </c>
      <c r="F10" s="405">
        <v>0</v>
      </c>
      <c r="G10" s="405">
        <v>0</v>
      </c>
      <c r="H10" s="405">
        <f t="shared" si="1"/>
        <v>0</v>
      </c>
      <c r="I10" s="405">
        <v>0</v>
      </c>
      <c r="J10" s="405">
        <v>2</v>
      </c>
      <c r="K10" s="405">
        <f t="shared" si="2"/>
        <v>2</v>
      </c>
      <c r="L10" s="402">
        <v>2</v>
      </c>
      <c r="M10" s="401">
        <v>25</v>
      </c>
      <c r="N10" s="401">
        <f t="shared" si="3"/>
        <v>27</v>
      </c>
      <c r="O10" s="401">
        <v>0</v>
      </c>
      <c r="P10" s="401">
        <v>0</v>
      </c>
      <c r="Q10" s="401">
        <f t="shared" si="4"/>
        <v>0</v>
      </c>
      <c r="R10" s="404">
        <f t="shared" si="5"/>
        <v>7</v>
      </c>
      <c r="S10" s="404">
        <f t="shared" si="5"/>
        <v>53</v>
      </c>
      <c r="T10" s="404">
        <f t="shared" si="6"/>
        <v>60</v>
      </c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</row>
    <row r="11" spans="1:42" ht="21">
      <c r="A11" s="400" t="s">
        <v>87</v>
      </c>
      <c r="B11" s="413" t="s">
        <v>132</v>
      </c>
      <c r="C11" s="404">
        <v>103</v>
      </c>
      <c r="D11" s="404">
        <v>174</v>
      </c>
      <c r="E11" s="404">
        <f t="shared" si="0"/>
        <v>277</v>
      </c>
      <c r="F11" s="405">
        <v>0</v>
      </c>
      <c r="G11" s="405">
        <v>2</v>
      </c>
      <c r="H11" s="405">
        <f t="shared" si="1"/>
        <v>2</v>
      </c>
      <c r="I11" s="405">
        <v>13</v>
      </c>
      <c r="J11" s="404">
        <v>13</v>
      </c>
      <c r="K11" s="405">
        <f t="shared" si="2"/>
        <v>26</v>
      </c>
      <c r="L11" s="401">
        <v>15</v>
      </c>
      <c r="M11" s="401">
        <v>10</v>
      </c>
      <c r="N11" s="401">
        <f t="shared" si="3"/>
        <v>25</v>
      </c>
      <c r="O11" s="401">
        <v>0</v>
      </c>
      <c r="P11" s="401">
        <v>0</v>
      </c>
      <c r="Q11" s="401">
        <f t="shared" si="4"/>
        <v>0</v>
      </c>
      <c r="R11" s="404">
        <f t="shared" si="5"/>
        <v>131</v>
      </c>
      <c r="S11" s="404">
        <f t="shared" si="5"/>
        <v>199</v>
      </c>
      <c r="T11" s="404">
        <f t="shared" si="6"/>
        <v>330</v>
      </c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</row>
    <row r="12" spans="1:42" ht="21">
      <c r="A12" s="400" t="s">
        <v>88</v>
      </c>
      <c r="B12" s="413" t="s">
        <v>137</v>
      </c>
      <c r="C12" s="404">
        <v>36</v>
      </c>
      <c r="D12" s="404">
        <v>53</v>
      </c>
      <c r="E12" s="404">
        <f t="shared" si="0"/>
        <v>89</v>
      </c>
      <c r="F12" s="405">
        <v>0</v>
      </c>
      <c r="G12" s="405">
        <v>0</v>
      </c>
      <c r="H12" s="405">
        <f t="shared" si="1"/>
        <v>0</v>
      </c>
      <c r="I12" s="405">
        <v>2</v>
      </c>
      <c r="J12" s="404">
        <v>3</v>
      </c>
      <c r="K12" s="405">
        <f t="shared" si="2"/>
        <v>5</v>
      </c>
      <c r="L12" s="401">
        <v>2</v>
      </c>
      <c r="M12" s="401">
        <v>14</v>
      </c>
      <c r="N12" s="401">
        <f t="shared" si="3"/>
        <v>16</v>
      </c>
      <c r="O12" s="401">
        <v>0</v>
      </c>
      <c r="P12" s="401">
        <v>2</v>
      </c>
      <c r="Q12" s="401">
        <f t="shared" si="4"/>
        <v>2</v>
      </c>
      <c r="R12" s="404">
        <f t="shared" si="5"/>
        <v>40</v>
      </c>
      <c r="S12" s="404">
        <f t="shared" si="5"/>
        <v>72</v>
      </c>
      <c r="T12" s="404">
        <f t="shared" si="6"/>
        <v>112</v>
      </c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</row>
    <row r="13" spans="1:42" ht="21">
      <c r="A13" s="400" t="s">
        <v>89</v>
      </c>
      <c r="B13" s="414" t="s">
        <v>151</v>
      </c>
      <c r="C13" s="405">
        <v>7</v>
      </c>
      <c r="D13" s="404">
        <v>8</v>
      </c>
      <c r="E13" s="404">
        <f t="shared" si="0"/>
        <v>15</v>
      </c>
      <c r="F13" s="405">
        <v>0</v>
      </c>
      <c r="G13" s="405">
        <v>0</v>
      </c>
      <c r="H13" s="405">
        <f t="shared" si="1"/>
        <v>0</v>
      </c>
      <c r="I13" s="405">
        <v>2</v>
      </c>
      <c r="J13" s="405">
        <v>1</v>
      </c>
      <c r="K13" s="405">
        <f t="shared" si="2"/>
        <v>3</v>
      </c>
      <c r="L13" s="401">
        <v>4</v>
      </c>
      <c r="M13" s="401">
        <v>0</v>
      </c>
      <c r="N13" s="401">
        <f t="shared" si="3"/>
        <v>4</v>
      </c>
      <c r="O13" s="401">
        <v>2</v>
      </c>
      <c r="P13" s="401">
        <v>0</v>
      </c>
      <c r="Q13" s="401">
        <f t="shared" si="4"/>
        <v>2</v>
      </c>
      <c r="R13" s="404">
        <f t="shared" si="5"/>
        <v>15</v>
      </c>
      <c r="S13" s="404">
        <f t="shared" si="5"/>
        <v>9</v>
      </c>
      <c r="T13" s="404">
        <f t="shared" si="6"/>
        <v>24</v>
      </c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</row>
    <row r="14" spans="1:42" ht="21">
      <c r="A14" s="400" t="s">
        <v>90</v>
      </c>
      <c r="B14" s="413" t="s">
        <v>155</v>
      </c>
      <c r="C14" s="405">
        <v>7</v>
      </c>
      <c r="D14" s="404">
        <v>6</v>
      </c>
      <c r="E14" s="404">
        <f t="shared" si="0"/>
        <v>13</v>
      </c>
      <c r="F14" s="405">
        <v>0</v>
      </c>
      <c r="G14" s="405">
        <v>0</v>
      </c>
      <c r="H14" s="405">
        <f t="shared" si="1"/>
        <v>0</v>
      </c>
      <c r="I14" s="405">
        <v>1</v>
      </c>
      <c r="J14" s="404">
        <v>3</v>
      </c>
      <c r="K14" s="405">
        <f t="shared" si="2"/>
        <v>4</v>
      </c>
      <c r="L14" s="401">
        <v>1</v>
      </c>
      <c r="M14" s="401">
        <v>1</v>
      </c>
      <c r="N14" s="401">
        <f t="shared" si="3"/>
        <v>2</v>
      </c>
      <c r="O14" s="401">
        <v>0</v>
      </c>
      <c r="P14" s="401">
        <v>2</v>
      </c>
      <c r="Q14" s="401">
        <f t="shared" si="4"/>
        <v>2</v>
      </c>
      <c r="R14" s="404">
        <f t="shared" si="5"/>
        <v>9</v>
      </c>
      <c r="S14" s="404">
        <f t="shared" si="5"/>
        <v>12</v>
      </c>
      <c r="T14" s="404">
        <f t="shared" si="6"/>
        <v>21</v>
      </c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2" ht="21">
      <c r="A15" s="400" t="s">
        <v>91</v>
      </c>
      <c r="B15" s="414" t="s">
        <v>165</v>
      </c>
      <c r="C15" s="405">
        <v>11</v>
      </c>
      <c r="D15" s="404">
        <v>11</v>
      </c>
      <c r="E15" s="404">
        <f t="shared" si="0"/>
        <v>22</v>
      </c>
      <c r="F15" s="405">
        <v>0</v>
      </c>
      <c r="G15" s="404">
        <v>0</v>
      </c>
      <c r="H15" s="405">
        <f t="shared" si="1"/>
        <v>0</v>
      </c>
      <c r="I15" s="404">
        <v>0</v>
      </c>
      <c r="J15" s="404">
        <v>3</v>
      </c>
      <c r="K15" s="405">
        <f t="shared" si="2"/>
        <v>3</v>
      </c>
      <c r="L15" s="401">
        <v>0</v>
      </c>
      <c r="M15" s="401">
        <v>0</v>
      </c>
      <c r="N15" s="401">
        <f t="shared" si="3"/>
        <v>0</v>
      </c>
      <c r="O15" s="401">
        <v>1</v>
      </c>
      <c r="P15" s="401">
        <v>0</v>
      </c>
      <c r="Q15" s="401">
        <f t="shared" si="4"/>
        <v>1</v>
      </c>
      <c r="R15" s="404">
        <f t="shared" si="5"/>
        <v>12</v>
      </c>
      <c r="S15" s="404">
        <f t="shared" si="5"/>
        <v>14</v>
      </c>
      <c r="T15" s="404">
        <f t="shared" si="6"/>
        <v>26</v>
      </c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</row>
    <row r="16" spans="1:42" ht="21">
      <c r="A16" s="400" t="s">
        <v>92</v>
      </c>
      <c r="B16" s="413" t="s">
        <v>169</v>
      </c>
      <c r="C16" s="405">
        <v>26</v>
      </c>
      <c r="D16" s="404">
        <v>37</v>
      </c>
      <c r="E16" s="404">
        <f t="shared" si="0"/>
        <v>63</v>
      </c>
      <c r="F16" s="405">
        <v>0</v>
      </c>
      <c r="G16" s="405">
        <v>1</v>
      </c>
      <c r="H16" s="405">
        <f t="shared" si="1"/>
        <v>1</v>
      </c>
      <c r="I16" s="405">
        <v>2</v>
      </c>
      <c r="J16" s="404">
        <v>0</v>
      </c>
      <c r="K16" s="405">
        <f t="shared" si="2"/>
        <v>2</v>
      </c>
      <c r="L16" s="401">
        <v>2</v>
      </c>
      <c r="M16" s="401">
        <v>0</v>
      </c>
      <c r="N16" s="401">
        <f t="shared" si="3"/>
        <v>2</v>
      </c>
      <c r="O16" s="401">
        <v>1</v>
      </c>
      <c r="P16" s="401">
        <v>0</v>
      </c>
      <c r="Q16" s="401">
        <f t="shared" si="4"/>
        <v>1</v>
      </c>
      <c r="R16" s="404">
        <f t="shared" si="5"/>
        <v>31</v>
      </c>
      <c r="S16" s="404">
        <f t="shared" si="5"/>
        <v>38</v>
      </c>
      <c r="T16" s="404">
        <f t="shared" si="6"/>
        <v>69</v>
      </c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</row>
    <row r="17" spans="1:42" ht="21">
      <c r="A17" s="400" t="s">
        <v>210</v>
      </c>
      <c r="B17" s="413" t="s">
        <v>170</v>
      </c>
      <c r="C17" s="405">
        <v>17</v>
      </c>
      <c r="D17" s="404">
        <v>13</v>
      </c>
      <c r="E17" s="404">
        <f t="shared" si="0"/>
        <v>30</v>
      </c>
      <c r="F17" s="405">
        <v>0</v>
      </c>
      <c r="G17" s="405">
        <v>0</v>
      </c>
      <c r="H17" s="405">
        <f t="shared" si="1"/>
        <v>0</v>
      </c>
      <c r="I17" s="405">
        <v>1</v>
      </c>
      <c r="J17" s="404">
        <v>0</v>
      </c>
      <c r="K17" s="405">
        <f t="shared" si="2"/>
        <v>1</v>
      </c>
      <c r="L17" s="401">
        <v>5</v>
      </c>
      <c r="M17" s="401">
        <v>2</v>
      </c>
      <c r="N17" s="401">
        <f t="shared" si="3"/>
        <v>7</v>
      </c>
      <c r="O17" s="401">
        <v>2</v>
      </c>
      <c r="P17" s="401">
        <v>0</v>
      </c>
      <c r="Q17" s="401">
        <f t="shared" si="4"/>
        <v>2</v>
      </c>
      <c r="R17" s="404">
        <f t="shared" si="5"/>
        <v>25</v>
      </c>
      <c r="S17" s="404">
        <f t="shared" si="5"/>
        <v>15</v>
      </c>
      <c r="T17" s="404">
        <f t="shared" si="6"/>
        <v>40</v>
      </c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</row>
    <row r="18" spans="1:42" ht="21">
      <c r="A18" s="400" t="s">
        <v>211</v>
      </c>
      <c r="B18" s="413" t="s">
        <v>181</v>
      </c>
      <c r="C18" s="405">
        <v>2</v>
      </c>
      <c r="D18" s="404">
        <v>9</v>
      </c>
      <c r="E18" s="404">
        <f t="shared" si="0"/>
        <v>11</v>
      </c>
      <c r="F18" s="405">
        <v>0</v>
      </c>
      <c r="G18" s="405">
        <v>0</v>
      </c>
      <c r="H18" s="405">
        <f t="shared" si="1"/>
        <v>0</v>
      </c>
      <c r="I18" s="405">
        <v>0</v>
      </c>
      <c r="J18" s="404">
        <v>0</v>
      </c>
      <c r="K18" s="405">
        <f t="shared" si="2"/>
        <v>0</v>
      </c>
      <c r="L18" s="401">
        <v>0</v>
      </c>
      <c r="M18" s="401">
        <v>0</v>
      </c>
      <c r="N18" s="401">
        <f t="shared" si="3"/>
        <v>0</v>
      </c>
      <c r="O18" s="401">
        <v>0</v>
      </c>
      <c r="P18" s="401">
        <v>0</v>
      </c>
      <c r="Q18" s="401">
        <f t="shared" si="4"/>
        <v>0</v>
      </c>
      <c r="R18" s="404">
        <f t="shared" si="5"/>
        <v>2</v>
      </c>
      <c r="S18" s="404">
        <f t="shared" si="5"/>
        <v>9</v>
      </c>
      <c r="T18" s="404">
        <f t="shared" si="6"/>
        <v>11</v>
      </c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</row>
    <row r="19" spans="1:42" ht="21">
      <c r="A19" s="400" t="s">
        <v>212</v>
      </c>
      <c r="B19" s="413" t="s">
        <v>188</v>
      </c>
      <c r="C19" s="405">
        <v>12</v>
      </c>
      <c r="D19" s="404">
        <v>24</v>
      </c>
      <c r="E19" s="404">
        <f t="shared" si="0"/>
        <v>36</v>
      </c>
      <c r="F19" s="405">
        <v>0</v>
      </c>
      <c r="G19" s="405">
        <v>0</v>
      </c>
      <c r="H19" s="405">
        <f t="shared" si="1"/>
        <v>0</v>
      </c>
      <c r="I19" s="405">
        <v>0</v>
      </c>
      <c r="J19" s="404">
        <v>0</v>
      </c>
      <c r="K19" s="405">
        <f t="shared" si="2"/>
        <v>0</v>
      </c>
      <c r="L19" s="401">
        <v>0</v>
      </c>
      <c r="M19" s="401">
        <v>1</v>
      </c>
      <c r="N19" s="401">
        <f t="shared" si="3"/>
        <v>1</v>
      </c>
      <c r="O19" s="401">
        <v>0</v>
      </c>
      <c r="P19" s="401">
        <v>2</v>
      </c>
      <c r="Q19" s="401">
        <f t="shared" si="4"/>
        <v>2</v>
      </c>
      <c r="R19" s="404">
        <f t="shared" si="5"/>
        <v>12</v>
      </c>
      <c r="S19" s="404">
        <f t="shared" si="5"/>
        <v>27</v>
      </c>
      <c r="T19" s="404">
        <f t="shared" si="6"/>
        <v>39</v>
      </c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</row>
    <row r="20" spans="1:42" ht="21">
      <c r="A20" s="400" t="s">
        <v>213</v>
      </c>
      <c r="B20" s="413" t="s">
        <v>194</v>
      </c>
      <c r="C20" s="405">
        <v>21</v>
      </c>
      <c r="D20" s="404">
        <v>19</v>
      </c>
      <c r="E20" s="404">
        <f t="shared" si="0"/>
        <v>40</v>
      </c>
      <c r="F20" s="405">
        <v>0</v>
      </c>
      <c r="G20" s="405">
        <v>0</v>
      </c>
      <c r="H20" s="405">
        <f t="shared" si="1"/>
        <v>0</v>
      </c>
      <c r="I20" s="405">
        <v>0</v>
      </c>
      <c r="J20" s="404">
        <v>1</v>
      </c>
      <c r="K20" s="405">
        <f t="shared" si="2"/>
        <v>1</v>
      </c>
      <c r="L20" s="401">
        <v>0</v>
      </c>
      <c r="M20" s="401">
        <v>0</v>
      </c>
      <c r="N20" s="401">
        <f t="shared" si="3"/>
        <v>0</v>
      </c>
      <c r="O20" s="401">
        <v>2</v>
      </c>
      <c r="P20" s="401">
        <v>0</v>
      </c>
      <c r="Q20" s="401">
        <f t="shared" si="4"/>
        <v>2</v>
      </c>
      <c r="R20" s="404">
        <f t="shared" si="5"/>
        <v>23</v>
      </c>
      <c r="S20" s="404">
        <f t="shared" si="5"/>
        <v>20</v>
      </c>
      <c r="T20" s="404">
        <f t="shared" si="6"/>
        <v>43</v>
      </c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</row>
    <row r="21" spans="1:42" ht="21">
      <c r="A21" s="400" t="s">
        <v>406</v>
      </c>
      <c r="B21" s="547" t="s">
        <v>834</v>
      </c>
      <c r="C21" s="435">
        <v>9</v>
      </c>
      <c r="D21" s="298">
        <v>8</v>
      </c>
      <c r="E21" s="298">
        <f t="shared" si="0"/>
        <v>17</v>
      </c>
      <c r="F21" s="435">
        <v>0</v>
      </c>
      <c r="G21" s="435">
        <v>0</v>
      </c>
      <c r="H21" s="435">
        <f t="shared" si="1"/>
        <v>0</v>
      </c>
      <c r="I21" s="490">
        <v>6</v>
      </c>
      <c r="J21" s="298">
        <v>9</v>
      </c>
      <c r="K21" s="435">
        <f t="shared" si="2"/>
        <v>15</v>
      </c>
      <c r="L21" s="303">
        <v>0</v>
      </c>
      <c r="M21" s="303">
        <v>0</v>
      </c>
      <c r="N21" s="303">
        <f t="shared" si="3"/>
        <v>0</v>
      </c>
      <c r="O21" s="306">
        <v>0</v>
      </c>
      <c r="P21" s="306">
        <v>0</v>
      </c>
      <c r="Q21" s="306">
        <f t="shared" si="4"/>
        <v>0</v>
      </c>
      <c r="R21" s="298">
        <f t="shared" si="5"/>
        <v>15</v>
      </c>
      <c r="S21" s="298">
        <f t="shared" si="5"/>
        <v>17</v>
      </c>
      <c r="T21" s="298">
        <f t="shared" si="6"/>
        <v>32</v>
      </c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</row>
    <row r="22" spans="1:42" ht="21">
      <c r="A22" s="400" t="s">
        <v>637</v>
      </c>
      <c r="B22" s="413" t="s">
        <v>676</v>
      </c>
      <c r="C22" s="415">
        <v>38</v>
      </c>
      <c r="D22" s="416">
        <v>40</v>
      </c>
      <c r="E22" s="416">
        <v>78</v>
      </c>
      <c r="F22" s="415">
        <v>3</v>
      </c>
      <c r="G22" s="415">
        <v>3</v>
      </c>
      <c r="H22" s="415">
        <v>6</v>
      </c>
      <c r="I22" s="415">
        <v>2</v>
      </c>
      <c r="J22" s="405">
        <v>0</v>
      </c>
      <c r="K22" s="416">
        <v>2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17">
        <v>43</v>
      </c>
      <c r="S22" s="417">
        <v>43</v>
      </c>
      <c r="T22" s="417">
        <v>86</v>
      </c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</row>
    <row r="23" spans="1:42" ht="21">
      <c r="A23" s="400" t="s">
        <v>638</v>
      </c>
      <c r="B23" s="413" t="s">
        <v>677</v>
      </c>
      <c r="C23" s="418">
        <v>33</v>
      </c>
      <c r="D23" s="403">
        <v>37</v>
      </c>
      <c r="E23" s="403">
        <v>70</v>
      </c>
      <c r="F23" s="405">
        <v>0</v>
      </c>
      <c r="G23" s="418">
        <v>2</v>
      </c>
      <c r="H23" s="418">
        <v>2</v>
      </c>
      <c r="I23" s="418">
        <v>2</v>
      </c>
      <c r="J23" s="405">
        <v>0</v>
      </c>
      <c r="K23" s="403">
        <v>2</v>
      </c>
      <c r="L23" s="419">
        <v>1</v>
      </c>
      <c r="M23" s="405">
        <v>0</v>
      </c>
      <c r="N23" s="420">
        <v>1</v>
      </c>
      <c r="O23" s="405">
        <v>0</v>
      </c>
      <c r="P23" s="405">
        <v>0</v>
      </c>
      <c r="Q23" s="405">
        <v>0</v>
      </c>
      <c r="R23" s="420">
        <v>36</v>
      </c>
      <c r="S23" s="420">
        <v>39</v>
      </c>
      <c r="T23" s="420">
        <v>75</v>
      </c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</row>
    <row r="24" spans="1:42" ht="21">
      <c r="A24" s="400" t="s">
        <v>639</v>
      </c>
      <c r="B24" s="413" t="s">
        <v>678</v>
      </c>
      <c r="C24" s="415">
        <v>27</v>
      </c>
      <c r="D24" s="403">
        <v>28</v>
      </c>
      <c r="E24" s="403">
        <v>55</v>
      </c>
      <c r="F24" s="405">
        <v>0</v>
      </c>
      <c r="G24" s="405">
        <v>0</v>
      </c>
      <c r="H24" s="405">
        <v>0</v>
      </c>
      <c r="I24" s="415">
        <v>2</v>
      </c>
      <c r="J24" s="403">
        <v>4</v>
      </c>
      <c r="K24" s="403">
        <v>6</v>
      </c>
      <c r="L24" s="419"/>
      <c r="M24" s="405">
        <v>0</v>
      </c>
      <c r="N24" s="405">
        <v>0</v>
      </c>
      <c r="O24" s="420">
        <v>1</v>
      </c>
      <c r="P24" s="420">
        <v>1</v>
      </c>
      <c r="Q24" s="420">
        <v>2</v>
      </c>
      <c r="R24" s="420">
        <v>30</v>
      </c>
      <c r="S24" s="420">
        <v>33</v>
      </c>
      <c r="T24" s="420">
        <v>63</v>
      </c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</row>
    <row r="25" spans="1:42" ht="21">
      <c r="A25" s="400" t="s">
        <v>640</v>
      </c>
      <c r="B25" s="413" t="s">
        <v>679</v>
      </c>
      <c r="C25" s="418">
        <v>10</v>
      </c>
      <c r="D25" s="403">
        <v>19</v>
      </c>
      <c r="E25" s="403">
        <v>29</v>
      </c>
      <c r="F25" s="405">
        <v>0</v>
      </c>
      <c r="G25" s="405">
        <v>0</v>
      </c>
      <c r="H25" s="405">
        <v>0</v>
      </c>
      <c r="I25" s="405">
        <v>0</v>
      </c>
      <c r="J25" s="403">
        <v>2</v>
      </c>
      <c r="K25" s="403">
        <v>2</v>
      </c>
      <c r="L25" s="419">
        <v>3</v>
      </c>
      <c r="M25" s="420">
        <v>3</v>
      </c>
      <c r="N25" s="420">
        <v>6</v>
      </c>
      <c r="O25" s="405">
        <v>0</v>
      </c>
      <c r="P25" s="420">
        <v>2</v>
      </c>
      <c r="Q25" s="420">
        <v>2</v>
      </c>
      <c r="R25" s="420">
        <v>13</v>
      </c>
      <c r="S25" s="420">
        <v>26</v>
      </c>
      <c r="T25" s="420">
        <v>39</v>
      </c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</row>
    <row r="26" spans="1:42" ht="21">
      <c r="A26" s="400" t="s">
        <v>558</v>
      </c>
      <c r="B26" s="413" t="s">
        <v>680</v>
      </c>
      <c r="C26" s="418">
        <v>6</v>
      </c>
      <c r="D26" s="403">
        <v>13</v>
      </c>
      <c r="E26" s="403">
        <v>19</v>
      </c>
      <c r="F26" s="418">
        <v>1</v>
      </c>
      <c r="G26" s="405">
        <v>0</v>
      </c>
      <c r="H26" s="418">
        <v>1</v>
      </c>
      <c r="I26" s="418">
        <v>9</v>
      </c>
      <c r="J26" s="403">
        <v>8</v>
      </c>
      <c r="K26" s="403">
        <v>17</v>
      </c>
      <c r="L26" s="419">
        <v>2</v>
      </c>
      <c r="M26" s="405">
        <v>0</v>
      </c>
      <c r="N26" s="420">
        <v>2</v>
      </c>
      <c r="O26" s="405">
        <v>0</v>
      </c>
      <c r="P26" s="420">
        <v>1</v>
      </c>
      <c r="Q26" s="420">
        <v>1</v>
      </c>
      <c r="R26" s="420">
        <v>18</v>
      </c>
      <c r="S26" s="420">
        <v>22</v>
      </c>
      <c r="T26" s="420">
        <v>40</v>
      </c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</row>
    <row r="27" spans="1:42" ht="21">
      <c r="A27" s="400" t="s">
        <v>641</v>
      </c>
      <c r="B27" s="413" t="s">
        <v>681</v>
      </c>
      <c r="C27" s="418">
        <v>12</v>
      </c>
      <c r="D27" s="403">
        <v>11</v>
      </c>
      <c r="E27" s="403">
        <v>23</v>
      </c>
      <c r="F27" s="405">
        <v>0</v>
      </c>
      <c r="G27" s="405">
        <v>0</v>
      </c>
      <c r="H27" s="405">
        <v>0</v>
      </c>
      <c r="I27" s="418">
        <v>2</v>
      </c>
      <c r="J27" s="405">
        <v>0</v>
      </c>
      <c r="K27" s="403">
        <v>2</v>
      </c>
      <c r="L27" s="405">
        <v>0</v>
      </c>
      <c r="M27" s="405">
        <v>0</v>
      </c>
      <c r="N27" s="405">
        <v>0</v>
      </c>
      <c r="O27" s="405">
        <v>0</v>
      </c>
      <c r="P27" s="420">
        <v>1</v>
      </c>
      <c r="Q27" s="420">
        <v>1</v>
      </c>
      <c r="R27" s="420">
        <v>14</v>
      </c>
      <c r="S27" s="420">
        <v>12</v>
      </c>
      <c r="T27" s="420">
        <v>26</v>
      </c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</row>
    <row r="28" spans="1:42" ht="21">
      <c r="A28" s="400" t="s">
        <v>642</v>
      </c>
      <c r="B28" s="413" t="s">
        <v>682</v>
      </c>
      <c r="C28" s="418">
        <v>7</v>
      </c>
      <c r="D28" s="403">
        <v>6</v>
      </c>
      <c r="E28" s="403">
        <v>13</v>
      </c>
      <c r="F28" s="418">
        <v>2</v>
      </c>
      <c r="G28" s="405">
        <v>0</v>
      </c>
      <c r="H28" s="418">
        <v>2</v>
      </c>
      <c r="I28" s="418">
        <v>1</v>
      </c>
      <c r="J28" s="403">
        <v>1</v>
      </c>
      <c r="K28" s="403">
        <v>2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20">
        <v>10</v>
      </c>
      <c r="S28" s="420">
        <v>7</v>
      </c>
      <c r="T28" s="420">
        <v>17</v>
      </c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</row>
    <row r="29" spans="1:42" ht="21">
      <c r="A29" s="400" t="s">
        <v>643</v>
      </c>
      <c r="B29" s="413" t="s">
        <v>645</v>
      </c>
      <c r="C29" s="403"/>
      <c r="D29" s="403">
        <v>17</v>
      </c>
      <c r="E29" s="403">
        <v>17</v>
      </c>
      <c r="F29" s="405">
        <v>0</v>
      </c>
      <c r="G29" s="405">
        <v>0</v>
      </c>
      <c r="H29" s="405">
        <v>0</v>
      </c>
      <c r="I29" s="418">
        <v>2</v>
      </c>
      <c r="J29" s="403">
        <v>20</v>
      </c>
      <c r="K29" s="403">
        <v>23</v>
      </c>
      <c r="L29" s="419">
        <v>3</v>
      </c>
      <c r="M29" s="420">
        <v>5</v>
      </c>
      <c r="N29" s="420">
        <v>8</v>
      </c>
      <c r="O29" s="418"/>
      <c r="P29" s="418"/>
      <c r="Q29" s="418"/>
      <c r="R29" s="420">
        <v>5</v>
      </c>
      <c r="S29" s="420">
        <v>42</v>
      </c>
      <c r="T29" s="420">
        <v>47</v>
      </c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</row>
    <row r="30" spans="1:42" ht="21">
      <c r="A30" s="400" t="s">
        <v>486</v>
      </c>
      <c r="B30" s="413" t="s">
        <v>644</v>
      </c>
      <c r="C30" s="403">
        <v>28</v>
      </c>
      <c r="D30" s="403">
        <v>53</v>
      </c>
      <c r="E30" s="403">
        <v>81</v>
      </c>
      <c r="F30" s="405">
        <v>0</v>
      </c>
      <c r="G30" s="405">
        <v>0</v>
      </c>
      <c r="H30" s="405">
        <v>0</v>
      </c>
      <c r="I30" s="418"/>
      <c r="J30" s="403">
        <v>11</v>
      </c>
      <c r="K30" s="403">
        <v>11</v>
      </c>
      <c r="L30" s="419"/>
      <c r="M30" s="420">
        <v>2</v>
      </c>
      <c r="N30" s="420">
        <v>2</v>
      </c>
      <c r="O30" s="420"/>
      <c r="P30" s="420"/>
      <c r="Q30" s="420"/>
      <c r="R30" s="420">
        <v>28</v>
      </c>
      <c r="S30" s="420">
        <v>66</v>
      </c>
      <c r="T30" s="420">
        <v>94</v>
      </c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</row>
    <row r="31" spans="1:20" ht="21">
      <c r="A31" s="400" t="s">
        <v>647</v>
      </c>
      <c r="B31" s="413" t="s">
        <v>683</v>
      </c>
      <c r="C31" s="404">
        <v>8</v>
      </c>
      <c r="D31" s="404">
        <v>25</v>
      </c>
      <c r="E31" s="404">
        <f>SUM(C31:D31)</f>
        <v>33</v>
      </c>
      <c r="F31" s="405">
        <v>0</v>
      </c>
      <c r="G31" s="405">
        <v>0</v>
      </c>
      <c r="H31" s="405">
        <v>0</v>
      </c>
      <c r="I31" s="405">
        <v>12</v>
      </c>
      <c r="J31" s="404">
        <v>10</v>
      </c>
      <c r="K31" s="404">
        <f>SUM(I31:J31)</f>
        <v>22</v>
      </c>
      <c r="L31" s="421"/>
      <c r="M31" s="413"/>
      <c r="N31" s="413"/>
      <c r="O31" s="413"/>
      <c r="P31" s="413"/>
      <c r="Q31" s="413"/>
      <c r="R31" s="422">
        <f>SUM(C31,I31)</f>
        <v>20</v>
      </c>
      <c r="S31" s="422">
        <f>SUM(D31,J31)</f>
        <v>35</v>
      </c>
      <c r="T31" s="422">
        <f>SUM(R31:S31)</f>
        <v>55</v>
      </c>
    </row>
    <row r="32" spans="1:20" ht="21">
      <c r="A32" s="400" t="s">
        <v>648</v>
      </c>
      <c r="B32" s="413" t="s">
        <v>684</v>
      </c>
      <c r="C32" s="404">
        <v>19</v>
      </c>
      <c r="D32" s="404">
        <v>31</v>
      </c>
      <c r="E32" s="404">
        <v>50</v>
      </c>
      <c r="F32" s="405">
        <v>0</v>
      </c>
      <c r="G32" s="405">
        <v>0</v>
      </c>
      <c r="H32" s="405">
        <v>0</v>
      </c>
      <c r="I32" s="405">
        <v>22</v>
      </c>
      <c r="J32" s="404">
        <v>15</v>
      </c>
      <c r="K32" s="404">
        <v>37</v>
      </c>
      <c r="L32" s="413"/>
      <c r="M32" s="413"/>
      <c r="N32" s="413"/>
      <c r="O32" s="413"/>
      <c r="P32" s="413">
        <v>2</v>
      </c>
      <c r="Q32" s="413">
        <v>2</v>
      </c>
      <c r="R32" s="413">
        <v>40</v>
      </c>
      <c r="S32" s="413">
        <v>48</v>
      </c>
      <c r="T32" s="413">
        <v>89</v>
      </c>
    </row>
    <row r="33" spans="1:20" ht="21">
      <c r="A33" s="400" t="s">
        <v>650</v>
      </c>
      <c r="B33" s="413" t="s">
        <v>685</v>
      </c>
      <c r="C33" s="404">
        <v>3</v>
      </c>
      <c r="D33" s="404">
        <v>8</v>
      </c>
      <c r="E33" s="404">
        <v>11</v>
      </c>
      <c r="F33" s="405">
        <v>2</v>
      </c>
      <c r="G33" s="405">
        <v>1</v>
      </c>
      <c r="H33" s="405">
        <v>3</v>
      </c>
      <c r="I33" s="405"/>
      <c r="J33" s="404">
        <v>1</v>
      </c>
      <c r="K33" s="404">
        <v>1</v>
      </c>
      <c r="L33" s="413"/>
      <c r="M33" s="413"/>
      <c r="N33" s="413"/>
      <c r="O33" s="413"/>
      <c r="P33" s="413"/>
      <c r="Q33" s="413"/>
      <c r="R33" s="413">
        <v>4</v>
      </c>
      <c r="S33" s="413">
        <v>10</v>
      </c>
      <c r="T33" s="413">
        <v>14</v>
      </c>
    </row>
    <row r="34" spans="1:20" ht="21">
      <c r="A34" s="400" t="s">
        <v>651</v>
      </c>
      <c r="B34" s="413" t="s">
        <v>686</v>
      </c>
      <c r="C34" s="404">
        <v>2</v>
      </c>
      <c r="D34" s="404">
        <v>6</v>
      </c>
      <c r="E34" s="404">
        <v>8</v>
      </c>
      <c r="F34" s="405"/>
      <c r="G34" s="405"/>
      <c r="H34" s="405"/>
      <c r="I34" s="405">
        <v>8</v>
      </c>
      <c r="J34" s="404">
        <v>3</v>
      </c>
      <c r="K34" s="404">
        <v>11</v>
      </c>
      <c r="L34" s="413"/>
      <c r="M34" s="413"/>
      <c r="N34" s="413"/>
      <c r="O34" s="413"/>
      <c r="P34" s="413">
        <v>2</v>
      </c>
      <c r="Q34" s="413">
        <v>2</v>
      </c>
      <c r="R34" s="413">
        <v>10</v>
      </c>
      <c r="S34" s="413">
        <v>11</v>
      </c>
      <c r="T34" s="413">
        <v>21</v>
      </c>
    </row>
    <row r="35" spans="1:20" ht="21">
      <c r="A35" s="400" t="s">
        <v>652</v>
      </c>
      <c r="B35" s="413" t="s">
        <v>687</v>
      </c>
      <c r="C35" s="404">
        <v>3</v>
      </c>
      <c r="D35" s="404">
        <v>3</v>
      </c>
      <c r="E35" s="404">
        <v>6</v>
      </c>
      <c r="F35" s="405"/>
      <c r="G35" s="405"/>
      <c r="H35" s="405"/>
      <c r="I35" s="405"/>
      <c r="J35" s="404">
        <v>3</v>
      </c>
      <c r="K35" s="404"/>
      <c r="L35" s="413"/>
      <c r="M35" s="413"/>
      <c r="N35" s="413"/>
      <c r="O35" s="413">
        <v>1</v>
      </c>
      <c r="P35" s="413">
        <v>1</v>
      </c>
      <c r="Q35" s="413">
        <v>2</v>
      </c>
      <c r="R35" s="413">
        <v>4</v>
      </c>
      <c r="S35" s="413">
        <v>7</v>
      </c>
      <c r="T35" s="413">
        <v>11</v>
      </c>
    </row>
    <row r="36" spans="1:20" ht="21">
      <c r="A36" s="400" t="s">
        <v>653</v>
      </c>
      <c r="B36" s="413" t="s">
        <v>688</v>
      </c>
      <c r="C36" s="404">
        <v>1</v>
      </c>
      <c r="D36" s="404">
        <v>4</v>
      </c>
      <c r="E36" s="404">
        <v>5</v>
      </c>
      <c r="F36" s="405"/>
      <c r="G36" s="404"/>
      <c r="H36" s="404"/>
      <c r="I36" s="405">
        <v>6</v>
      </c>
      <c r="J36" s="404">
        <v>4</v>
      </c>
      <c r="K36" s="404">
        <v>10</v>
      </c>
      <c r="L36" s="413"/>
      <c r="M36" s="413"/>
      <c r="N36" s="413"/>
      <c r="O36" s="413"/>
      <c r="P36" s="413">
        <v>2</v>
      </c>
      <c r="Q36" s="413">
        <v>2</v>
      </c>
      <c r="R36" s="413">
        <v>5</v>
      </c>
      <c r="S36" s="413">
        <v>8</v>
      </c>
      <c r="T36" s="413">
        <v>13</v>
      </c>
    </row>
    <row r="37" spans="1:20" ht="21">
      <c r="A37" s="400" t="s">
        <v>654</v>
      </c>
      <c r="B37" s="413" t="s">
        <v>689</v>
      </c>
      <c r="C37" s="404"/>
      <c r="D37" s="404"/>
      <c r="E37" s="404"/>
      <c r="F37" s="405"/>
      <c r="G37" s="405">
        <v>1</v>
      </c>
      <c r="H37" s="405"/>
      <c r="I37" s="405"/>
      <c r="J37" s="404">
        <v>2</v>
      </c>
      <c r="K37" s="404"/>
      <c r="L37" s="413">
        <v>1</v>
      </c>
      <c r="M37" s="413"/>
      <c r="N37" s="413"/>
      <c r="O37" s="413">
        <v>1</v>
      </c>
      <c r="P37" s="413">
        <v>1</v>
      </c>
      <c r="Q37" s="413"/>
      <c r="R37" s="413"/>
      <c r="S37" s="413"/>
      <c r="T37" s="413"/>
    </row>
    <row r="38" spans="1:20" ht="21">
      <c r="A38" s="400" t="s">
        <v>655</v>
      </c>
      <c r="B38" s="413" t="s">
        <v>690</v>
      </c>
      <c r="C38" s="404">
        <v>5</v>
      </c>
      <c r="D38" s="404">
        <v>8</v>
      </c>
      <c r="E38" s="404">
        <v>13</v>
      </c>
      <c r="F38" s="405"/>
      <c r="G38" s="405"/>
      <c r="H38" s="405"/>
      <c r="I38" s="405"/>
      <c r="J38" s="404"/>
      <c r="K38" s="404"/>
      <c r="L38" s="413"/>
      <c r="M38" s="413"/>
      <c r="N38" s="413"/>
      <c r="O38" s="413"/>
      <c r="P38" s="413">
        <v>2</v>
      </c>
      <c r="Q38" s="413"/>
      <c r="R38" s="413">
        <v>5</v>
      </c>
      <c r="S38" s="413">
        <v>10</v>
      </c>
      <c r="T38" s="413">
        <v>15</v>
      </c>
    </row>
    <row r="39" spans="1:20" ht="21">
      <c r="A39" s="400" t="s">
        <v>656</v>
      </c>
      <c r="B39" s="422" t="s">
        <v>362</v>
      </c>
      <c r="C39" s="422">
        <v>40</v>
      </c>
      <c r="D39" s="422">
        <v>30</v>
      </c>
      <c r="E39" s="422">
        <v>70</v>
      </c>
      <c r="F39" s="423"/>
      <c r="G39" s="422">
        <v>1</v>
      </c>
      <c r="H39" s="422">
        <v>1</v>
      </c>
      <c r="I39" s="423">
        <v>2</v>
      </c>
      <c r="J39" s="422"/>
      <c r="K39" s="422">
        <v>2</v>
      </c>
      <c r="L39" s="413">
        <v>1</v>
      </c>
      <c r="M39" s="413"/>
      <c r="N39" s="413">
        <v>1</v>
      </c>
      <c r="O39" s="413"/>
      <c r="P39" s="413">
        <v>1</v>
      </c>
      <c r="Q39" s="413">
        <v>1</v>
      </c>
      <c r="R39" s="413">
        <v>43</v>
      </c>
      <c r="S39" s="413">
        <v>32</v>
      </c>
      <c r="T39" s="413">
        <v>75</v>
      </c>
    </row>
    <row r="40" spans="1:20" ht="21">
      <c r="A40" s="400" t="s">
        <v>485</v>
      </c>
      <c r="B40" s="422" t="s">
        <v>366</v>
      </c>
      <c r="C40" s="422">
        <v>45</v>
      </c>
      <c r="D40" s="422">
        <v>28</v>
      </c>
      <c r="E40" s="422">
        <v>73</v>
      </c>
      <c r="F40" s="423"/>
      <c r="G40" s="422"/>
      <c r="H40" s="422"/>
      <c r="I40" s="423">
        <v>3</v>
      </c>
      <c r="J40" s="422"/>
      <c r="K40" s="422">
        <v>3</v>
      </c>
      <c r="L40" s="413"/>
      <c r="M40" s="413"/>
      <c r="N40" s="413"/>
      <c r="O40" s="413"/>
      <c r="P40" s="413">
        <v>2</v>
      </c>
      <c r="Q40" s="413">
        <v>2</v>
      </c>
      <c r="R40" s="413">
        <v>48</v>
      </c>
      <c r="S40" s="413">
        <v>30</v>
      </c>
      <c r="T40" s="413">
        <v>78</v>
      </c>
    </row>
    <row r="41" spans="1:20" ht="21">
      <c r="A41" s="400" t="s">
        <v>657</v>
      </c>
      <c r="B41" s="422" t="s">
        <v>371</v>
      </c>
      <c r="C41" s="422">
        <v>15</v>
      </c>
      <c r="D41" s="422">
        <v>11</v>
      </c>
      <c r="E41" s="422">
        <v>26</v>
      </c>
      <c r="F41" s="424"/>
      <c r="G41" s="422"/>
      <c r="H41" s="422"/>
      <c r="I41" s="424">
        <v>2</v>
      </c>
      <c r="J41" s="422">
        <v>1</v>
      </c>
      <c r="K41" s="422">
        <v>3</v>
      </c>
      <c r="L41" s="413"/>
      <c r="M41" s="413"/>
      <c r="N41" s="413"/>
      <c r="O41" s="413" t="s">
        <v>114</v>
      </c>
      <c r="P41" s="413">
        <v>2</v>
      </c>
      <c r="Q41" s="413">
        <v>2</v>
      </c>
      <c r="R41" s="413">
        <v>17</v>
      </c>
      <c r="S41" s="413">
        <v>14</v>
      </c>
      <c r="T41" s="422">
        <f>E41+K41+Q41</f>
        <v>31</v>
      </c>
    </row>
    <row r="42" spans="1:20" ht="21">
      <c r="A42" s="400" t="s">
        <v>658</v>
      </c>
      <c r="B42" s="422" t="s">
        <v>376</v>
      </c>
      <c r="C42" s="422">
        <v>26</v>
      </c>
      <c r="D42" s="422">
        <v>31</v>
      </c>
      <c r="E42" s="422">
        <v>57</v>
      </c>
      <c r="F42" s="423">
        <v>0</v>
      </c>
      <c r="G42" s="422">
        <v>0</v>
      </c>
      <c r="H42" s="422">
        <v>0</v>
      </c>
      <c r="I42" s="423">
        <v>6</v>
      </c>
      <c r="J42" s="422">
        <v>4</v>
      </c>
      <c r="K42" s="422">
        <v>10</v>
      </c>
      <c r="L42" s="413">
        <v>1</v>
      </c>
      <c r="M42" s="413">
        <v>1</v>
      </c>
      <c r="N42" s="413">
        <v>2</v>
      </c>
      <c r="O42" s="413">
        <v>0</v>
      </c>
      <c r="P42" s="413">
        <v>1</v>
      </c>
      <c r="Q42" s="413">
        <v>1</v>
      </c>
      <c r="R42" s="413">
        <v>33</v>
      </c>
      <c r="S42" s="413">
        <v>37</v>
      </c>
      <c r="T42" s="413">
        <v>70</v>
      </c>
    </row>
    <row r="43" spans="1:20" ht="21">
      <c r="A43" s="400" t="s">
        <v>659</v>
      </c>
      <c r="B43" s="422" t="s">
        <v>330</v>
      </c>
      <c r="C43" s="422">
        <v>7</v>
      </c>
      <c r="D43" s="422">
        <v>76</v>
      </c>
      <c r="E43" s="422">
        <f>SUM(C43:D43)</f>
        <v>83</v>
      </c>
      <c r="F43" s="423" t="s">
        <v>114</v>
      </c>
      <c r="G43" s="422" t="s">
        <v>114</v>
      </c>
      <c r="H43" s="422" t="s">
        <v>114</v>
      </c>
      <c r="I43" s="423">
        <v>2</v>
      </c>
      <c r="J43" s="422">
        <v>6</v>
      </c>
      <c r="K43" s="422">
        <f>SUM(I43:J43)</f>
        <v>8</v>
      </c>
      <c r="L43" s="413">
        <v>4</v>
      </c>
      <c r="M43" s="413">
        <v>3</v>
      </c>
      <c r="N43" s="413">
        <f>SUM(L43:M43)</f>
        <v>7</v>
      </c>
      <c r="O43" s="413" t="s">
        <v>114</v>
      </c>
      <c r="P43" s="413" t="s">
        <v>114</v>
      </c>
      <c r="Q43" s="413" t="s">
        <v>114</v>
      </c>
      <c r="R43" s="413">
        <v>13</v>
      </c>
      <c r="S43" s="413">
        <v>85</v>
      </c>
      <c r="T43" s="413">
        <v>98</v>
      </c>
    </row>
    <row r="44" spans="1:20" ht="21">
      <c r="A44" s="400" t="s">
        <v>660</v>
      </c>
      <c r="B44" s="422" t="s">
        <v>337</v>
      </c>
      <c r="C44" s="422">
        <v>7</v>
      </c>
      <c r="D44" s="422">
        <v>46</v>
      </c>
      <c r="E44" s="422">
        <v>53</v>
      </c>
      <c r="F44" s="423"/>
      <c r="G44" s="422"/>
      <c r="H44" s="422"/>
      <c r="I44" s="423">
        <v>1</v>
      </c>
      <c r="J44" s="422"/>
      <c r="K44" s="422">
        <v>1</v>
      </c>
      <c r="L44" s="413"/>
      <c r="M44" s="413">
        <v>3</v>
      </c>
      <c r="N44" s="413">
        <v>3</v>
      </c>
      <c r="O44" s="413"/>
      <c r="P44" s="413"/>
      <c r="Q44" s="413"/>
      <c r="R44" s="413">
        <v>8</v>
      </c>
      <c r="S44" s="413">
        <v>50</v>
      </c>
      <c r="T44" s="413">
        <v>58</v>
      </c>
    </row>
    <row r="45" spans="1:20" ht="21">
      <c r="A45" s="400" t="s">
        <v>661</v>
      </c>
      <c r="B45" s="422" t="s">
        <v>342</v>
      </c>
      <c r="C45" s="422">
        <v>1</v>
      </c>
      <c r="D45" s="422">
        <v>11</v>
      </c>
      <c r="E45" s="422">
        <v>12</v>
      </c>
      <c r="F45" s="423" t="s">
        <v>114</v>
      </c>
      <c r="G45" s="422" t="s">
        <v>114</v>
      </c>
      <c r="H45" s="422" t="s">
        <v>114</v>
      </c>
      <c r="I45" s="423">
        <v>1</v>
      </c>
      <c r="J45" s="422">
        <v>1</v>
      </c>
      <c r="K45" s="422">
        <v>2</v>
      </c>
      <c r="L45" s="423" t="s">
        <v>114</v>
      </c>
      <c r="M45" s="422" t="s">
        <v>114</v>
      </c>
      <c r="N45" s="422" t="s">
        <v>114</v>
      </c>
      <c r="O45" s="423" t="s">
        <v>114</v>
      </c>
      <c r="P45" s="422" t="s">
        <v>114</v>
      </c>
      <c r="Q45" s="422" t="s">
        <v>114</v>
      </c>
      <c r="R45" s="413">
        <v>2</v>
      </c>
      <c r="S45" s="413">
        <v>12</v>
      </c>
      <c r="T45" s="413">
        <v>14</v>
      </c>
    </row>
    <row r="46" spans="1:20" ht="21">
      <c r="A46" s="400" t="s">
        <v>662</v>
      </c>
      <c r="B46" s="422" t="s">
        <v>348</v>
      </c>
      <c r="C46" s="422" t="s">
        <v>114</v>
      </c>
      <c r="D46" s="422">
        <v>5</v>
      </c>
      <c r="E46" s="422">
        <v>5</v>
      </c>
      <c r="F46" s="423" t="s">
        <v>114</v>
      </c>
      <c r="G46" s="422" t="s">
        <v>114</v>
      </c>
      <c r="H46" s="422" t="s">
        <v>114</v>
      </c>
      <c r="I46" s="423" t="s">
        <v>114</v>
      </c>
      <c r="J46" s="422">
        <v>1</v>
      </c>
      <c r="K46" s="422">
        <v>1</v>
      </c>
      <c r="L46" s="423" t="s">
        <v>114</v>
      </c>
      <c r="M46" s="422" t="s">
        <v>114</v>
      </c>
      <c r="N46" s="422" t="s">
        <v>114</v>
      </c>
      <c r="O46" s="423" t="s">
        <v>114</v>
      </c>
      <c r="P46" s="422" t="s">
        <v>114</v>
      </c>
      <c r="Q46" s="422" t="s">
        <v>114</v>
      </c>
      <c r="R46" s="413" t="s">
        <v>114</v>
      </c>
      <c r="S46" s="413">
        <v>6</v>
      </c>
      <c r="T46" s="413">
        <v>6</v>
      </c>
    </row>
    <row r="47" spans="1:20" ht="21">
      <c r="A47" s="400" t="s">
        <v>663</v>
      </c>
      <c r="B47" s="422" t="s">
        <v>351</v>
      </c>
      <c r="C47" s="422">
        <v>2</v>
      </c>
      <c r="D47" s="422">
        <v>1</v>
      </c>
      <c r="E47" s="422">
        <v>3</v>
      </c>
      <c r="F47" s="424"/>
      <c r="G47" s="422"/>
      <c r="H47" s="422"/>
      <c r="I47" s="424">
        <v>2</v>
      </c>
      <c r="J47" s="422">
        <v>3</v>
      </c>
      <c r="K47" s="422">
        <v>5</v>
      </c>
      <c r="L47" s="413">
        <v>1</v>
      </c>
      <c r="M47" s="413">
        <v>3</v>
      </c>
      <c r="N47" s="413">
        <v>4</v>
      </c>
      <c r="O47" s="413"/>
      <c r="P47" s="413"/>
      <c r="Q47" s="413"/>
      <c r="R47" s="413">
        <v>5</v>
      </c>
      <c r="S47" s="413">
        <v>7</v>
      </c>
      <c r="T47" s="413">
        <v>12</v>
      </c>
    </row>
    <row r="48" spans="1:20" ht="21">
      <c r="A48" s="400" t="s">
        <v>664</v>
      </c>
      <c r="B48" s="422" t="s">
        <v>356</v>
      </c>
      <c r="C48" s="422">
        <v>1</v>
      </c>
      <c r="D48" s="422">
        <v>2</v>
      </c>
      <c r="E48" s="422">
        <v>3</v>
      </c>
      <c r="F48" s="423"/>
      <c r="G48" s="422"/>
      <c r="H48" s="422"/>
      <c r="I48" s="423">
        <v>1</v>
      </c>
      <c r="J48" s="422">
        <v>6</v>
      </c>
      <c r="K48" s="422">
        <v>7</v>
      </c>
      <c r="L48" s="413"/>
      <c r="M48" s="413"/>
      <c r="N48" s="413"/>
      <c r="O48" s="413"/>
      <c r="P48" s="413"/>
      <c r="Q48" s="413"/>
      <c r="R48" s="413">
        <v>2</v>
      </c>
      <c r="S48" s="413">
        <v>8</v>
      </c>
      <c r="T48" s="413">
        <v>10</v>
      </c>
    </row>
    <row r="49" spans="1:20" ht="21">
      <c r="A49" s="400" t="s">
        <v>665</v>
      </c>
      <c r="B49" s="422" t="s">
        <v>458</v>
      </c>
      <c r="C49" s="404">
        <v>81</v>
      </c>
      <c r="D49" s="404">
        <v>98</v>
      </c>
      <c r="E49" s="404">
        <f>SUM(C49:D49)</f>
        <v>179</v>
      </c>
      <c r="F49" s="405">
        <v>1</v>
      </c>
      <c r="G49" s="404">
        <v>1</v>
      </c>
      <c r="H49" s="404">
        <f>SUM(F49:G49)</f>
        <v>2</v>
      </c>
      <c r="I49" s="405">
        <v>1</v>
      </c>
      <c r="J49" s="404">
        <v>0</v>
      </c>
      <c r="K49" s="404">
        <f>SUM(I49:J49)</f>
        <v>1</v>
      </c>
      <c r="L49" s="405">
        <v>0</v>
      </c>
      <c r="M49" s="404">
        <v>0</v>
      </c>
      <c r="N49" s="404">
        <f>SUM(L49:M49)</f>
        <v>0</v>
      </c>
      <c r="O49" s="401">
        <v>0</v>
      </c>
      <c r="P49" s="401">
        <v>0</v>
      </c>
      <c r="Q49" s="401">
        <f>SUM(O49:P49)</f>
        <v>0</v>
      </c>
      <c r="R49" s="404">
        <f>C49+F49+I49+L49+O49</f>
        <v>83</v>
      </c>
      <c r="S49" s="404">
        <f>D49+G49+J49+M49+P49</f>
        <v>99</v>
      </c>
      <c r="T49" s="404">
        <f>SUM(R49:S49)</f>
        <v>182</v>
      </c>
    </row>
    <row r="50" spans="1:20" ht="21">
      <c r="A50" s="400" t="s">
        <v>666</v>
      </c>
      <c r="B50" s="422" t="s">
        <v>459</v>
      </c>
      <c r="C50" s="404">
        <v>13</v>
      </c>
      <c r="D50" s="404">
        <v>18</v>
      </c>
      <c r="E50" s="404">
        <f aca="true" t="shared" si="7" ref="E50:E56">SUM(C50:D50)</f>
        <v>31</v>
      </c>
      <c r="F50" s="405">
        <v>0</v>
      </c>
      <c r="G50" s="404">
        <v>0</v>
      </c>
      <c r="H50" s="404">
        <f aca="true" t="shared" si="8" ref="H50:H56">SUM(F50:G50)</f>
        <v>0</v>
      </c>
      <c r="I50" s="405">
        <v>2</v>
      </c>
      <c r="J50" s="404">
        <v>0</v>
      </c>
      <c r="K50" s="404">
        <f aca="true" t="shared" si="9" ref="K50:K56">SUM(I50:J50)</f>
        <v>2</v>
      </c>
      <c r="L50" s="401">
        <v>1</v>
      </c>
      <c r="M50" s="401">
        <v>0</v>
      </c>
      <c r="N50" s="404">
        <f aca="true" t="shared" si="10" ref="N50:N56">SUM(L50:M50)</f>
        <v>1</v>
      </c>
      <c r="O50" s="401">
        <v>0</v>
      </c>
      <c r="P50" s="401">
        <v>2</v>
      </c>
      <c r="Q50" s="401">
        <f aca="true" t="shared" si="11" ref="Q50:Q56">SUM(O50:P50)</f>
        <v>2</v>
      </c>
      <c r="R50" s="404">
        <f aca="true" t="shared" si="12" ref="R50:S56">C50+F50+I50+L50+O50</f>
        <v>16</v>
      </c>
      <c r="S50" s="404">
        <f t="shared" si="12"/>
        <v>20</v>
      </c>
      <c r="T50" s="404">
        <f aca="true" t="shared" si="13" ref="T50:T56">SUM(R50:S50)</f>
        <v>36</v>
      </c>
    </row>
    <row r="51" spans="1:20" ht="21">
      <c r="A51" s="400" t="s">
        <v>667</v>
      </c>
      <c r="B51" s="422" t="s">
        <v>452</v>
      </c>
      <c r="C51" s="404">
        <v>2</v>
      </c>
      <c r="D51" s="404">
        <v>13</v>
      </c>
      <c r="E51" s="404">
        <f t="shared" si="7"/>
        <v>15</v>
      </c>
      <c r="F51" s="405">
        <v>0</v>
      </c>
      <c r="G51" s="404">
        <v>0</v>
      </c>
      <c r="H51" s="404">
        <f t="shared" si="8"/>
        <v>0</v>
      </c>
      <c r="I51" s="405">
        <v>5</v>
      </c>
      <c r="J51" s="404">
        <v>2</v>
      </c>
      <c r="K51" s="404">
        <f t="shared" si="9"/>
        <v>7</v>
      </c>
      <c r="L51" s="401">
        <v>0</v>
      </c>
      <c r="M51" s="401">
        <v>0</v>
      </c>
      <c r="N51" s="404">
        <f t="shared" si="10"/>
        <v>0</v>
      </c>
      <c r="O51" s="401">
        <v>0</v>
      </c>
      <c r="P51" s="401">
        <v>0</v>
      </c>
      <c r="Q51" s="401">
        <f t="shared" si="11"/>
        <v>0</v>
      </c>
      <c r="R51" s="404">
        <f t="shared" si="12"/>
        <v>7</v>
      </c>
      <c r="S51" s="404">
        <f t="shared" si="12"/>
        <v>15</v>
      </c>
      <c r="T51" s="404">
        <f t="shared" si="13"/>
        <v>22</v>
      </c>
    </row>
    <row r="52" spans="1:20" ht="21">
      <c r="A52" s="400" t="s">
        <v>668</v>
      </c>
      <c r="B52" s="422" t="s">
        <v>453</v>
      </c>
      <c r="C52" s="404">
        <v>1</v>
      </c>
      <c r="D52" s="404">
        <v>8</v>
      </c>
      <c r="E52" s="404">
        <f t="shared" si="7"/>
        <v>9</v>
      </c>
      <c r="F52" s="405">
        <v>0</v>
      </c>
      <c r="G52" s="404">
        <v>0</v>
      </c>
      <c r="H52" s="404">
        <f t="shared" si="8"/>
        <v>0</v>
      </c>
      <c r="I52" s="405">
        <v>0</v>
      </c>
      <c r="J52" s="404">
        <v>0</v>
      </c>
      <c r="K52" s="404">
        <f t="shared" si="9"/>
        <v>0</v>
      </c>
      <c r="L52" s="401">
        <v>0</v>
      </c>
      <c r="M52" s="401">
        <v>0</v>
      </c>
      <c r="N52" s="404">
        <f t="shared" si="10"/>
        <v>0</v>
      </c>
      <c r="O52" s="401">
        <v>0</v>
      </c>
      <c r="P52" s="401">
        <v>0</v>
      </c>
      <c r="Q52" s="401">
        <f t="shared" si="11"/>
        <v>0</v>
      </c>
      <c r="R52" s="404">
        <f t="shared" si="12"/>
        <v>1</v>
      </c>
      <c r="S52" s="404">
        <f t="shared" si="12"/>
        <v>8</v>
      </c>
      <c r="T52" s="404">
        <f t="shared" si="13"/>
        <v>9</v>
      </c>
    </row>
    <row r="53" spans="1:20" ht="21">
      <c r="A53" s="400" t="s">
        <v>669</v>
      </c>
      <c r="B53" s="422" t="s">
        <v>454</v>
      </c>
      <c r="C53" s="404">
        <v>6</v>
      </c>
      <c r="D53" s="404">
        <v>14</v>
      </c>
      <c r="E53" s="404">
        <f t="shared" si="7"/>
        <v>20</v>
      </c>
      <c r="F53" s="405">
        <v>0</v>
      </c>
      <c r="G53" s="404">
        <v>0</v>
      </c>
      <c r="H53" s="404">
        <f t="shared" si="8"/>
        <v>0</v>
      </c>
      <c r="I53" s="405">
        <v>0</v>
      </c>
      <c r="J53" s="404">
        <v>5</v>
      </c>
      <c r="K53" s="404">
        <f t="shared" si="9"/>
        <v>5</v>
      </c>
      <c r="L53" s="401">
        <v>0</v>
      </c>
      <c r="M53" s="401">
        <v>0</v>
      </c>
      <c r="N53" s="404">
        <f t="shared" si="10"/>
        <v>0</v>
      </c>
      <c r="O53" s="401">
        <v>0</v>
      </c>
      <c r="P53" s="401">
        <v>0</v>
      </c>
      <c r="Q53" s="401">
        <f t="shared" si="11"/>
        <v>0</v>
      </c>
      <c r="R53" s="404">
        <f t="shared" si="12"/>
        <v>6</v>
      </c>
      <c r="S53" s="404">
        <f t="shared" si="12"/>
        <v>19</v>
      </c>
      <c r="T53" s="404">
        <f t="shared" si="13"/>
        <v>25</v>
      </c>
    </row>
    <row r="54" spans="1:20" ht="21">
      <c r="A54" s="400" t="s">
        <v>674</v>
      </c>
      <c r="B54" s="422" t="s">
        <v>455</v>
      </c>
      <c r="C54" s="404">
        <v>2</v>
      </c>
      <c r="D54" s="404">
        <v>14</v>
      </c>
      <c r="E54" s="404">
        <f t="shared" si="7"/>
        <v>16</v>
      </c>
      <c r="F54" s="405">
        <v>0</v>
      </c>
      <c r="G54" s="404">
        <v>0</v>
      </c>
      <c r="H54" s="404">
        <f t="shared" si="8"/>
        <v>0</v>
      </c>
      <c r="I54" s="405">
        <v>0</v>
      </c>
      <c r="J54" s="404">
        <v>2</v>
      </c>
      <c r="K54" s="404">
        <f t="shared" si="9"/>
        <v>2</v>
      </c>
      <c r="L54" s="401">
        <v>0</v>
      </c>
      <c r="M54" s="401">
        <v>0</v>
      </c>
      <c r="N54" s="404">
        <f t="shared" si="10"/>
        <v>0</v>
      </c>
      <c r="O54" s="401">
        <v>0</v>
      </c>
      <c r="P54" s="401">
        <v>0</v>
      </c>
      <c r="Q54" s="401">
        <f t="shared" si="11"/>
        <v>0</v>
      </c>
      <c r="R54" s="404">
        <f t="shared" si="12"/>
        <v>2</v>
      </c>
      <c r="S54" s="404">
        <f t="shared" si="12"/>
        <v>16</v>
      </c>
      <c r="T54" s="404">
        <f t="shared" si="13"/>
        <v>18</v>
      </c>
    </row>
    <row r="55" spans="1:20" ht="21">
      <c r="A55" s="400" t="s">
        <v>675</v>
      </c>
      <c r="B55" s="422" t="s">
        <v>456</v>
      </c>
      <c r="C55" s="404">
        <v>2</v>
      </c>
      <c r="D55" s="404">
        <v>7</v>
      </c>
      <c r="E55" s="404">
        <f t="shared" si="7"/>
        <v>9</v>
      </c>
      <c r="F55" s="405">
        <v>0</v>
      </c>
      <c r="G55" s="404">
        <v>0</v>
      </c>
      <c r="H55" s="404">
        <f t="shared" si="8"/>
        <v>0</v>
      </c>
      <c r="I55" s="405">
        <v>0</v>
      </c>
      <c r="J55" s="404">
        <v>2</v>
      </c>
      <c r="K55" s="404">
        <f t="shared" si="9"/>
        <v>2</v>
      </c>
      <c r="L55" s="401">
        <v>0</v>
      </c>
      <c r="M55" s="401">
        <v>0</v>
      </c>
      <c r="N55" s="404">
        <f t="shared" si="10"/>
        <v>0</v>
      </c>
      <c r="O55" s="401">
        <v>0</v>
      </c>
      <c r="P55" s="401">
        <v>0</v>
      </c>
      <c r="Q55" s="401">
        <f t="shared" si="11"/>
        <v>0</v>
      </c>
      <c r="R55" s="404">
        <f t="shared" si="12"/>
        <v>2</v>
      </c>
      <c r="S55" s="404">
        <f t="shared" si="12"/>
        <v>9</v>
      </c>
      <c r="T55" s="404">
        <f t="shared" si="13"/>
        <v>11</v>
      </c>
    </row>
    <row r="56" spans="1:20" ht="21">
      <c r="A56" s="400" t="s">
        <v>695</v>
      </c>
      <c r="B56" s="422" t="s">
        <v>423</v>
      </c>
      <c r="C56" s="404">
        <v>2</v>
      </c>
      <c r="D56" s="404">
        <v>3</v>
      </c>
      <c r="E56" s="404">
        <f t="shared" si="7"/>
        <v>5</v>
      </c>
      <c r="F56" s="405">
        <v>0</v>
      </c>
      <c r="G56" s="404">
        <v>0</v>
      </c>
      <c r="H56" s="404">
        <f t="shared" si="8"/>
        <v>0</v>
      </c>
      <c r="I56" s="405">
        <v>3</v>
      </c>
      <c r="J56" s="404">
        <v>4</v>
      </c>
      <c r="K56" s="404">
        <f t="shared" si="9"/>
        <v>7</v>
      </c>
      <c r="L56" s="401">
        <v>1</v>
      </c>
      <c r="M56" s="401">
        <v>9</v>
      </c>
      <c r="N56" s="404">
        <f t="shared" si="10"/>
        <v>10</v>
      </c>
      <c r="O56" s="401">
        <v>0</v>
      </c>
      <c r="P56" s="401">
        <v>0</v>
      </c>
      <c r="Q56" s="401">
        <f t="shared" si="11"/>
        <v>0</v>
      </c>
      <c r="R56" s="404">
        <f t="shared" si="12"/>
        <v>6</v>
      </c>
      <c r="S56" s="404">
        <f t="shared" si="12"/>
        <v>16</v>
      </c>
      <c r="T56" s="404">
        <f t="shared" si="13"/>
        <v>22</v>
      </c>
    </row>
    <row r="57" spans="1:20" ht="21">
      <c r="A57" s="400" t="s">
        <v>696</v>
      </c>
      <c r="B57" s="413" t="s">
        <v>718</v>
      </c>
      <c r="C57" s="404">
        <v>5</v>
      </c>
      <c r="D57" s="404">
        <v>11</v>
      </c>
      <c r="E57" s="404">
        <f aca="true" t="shared" si="14" ref="E57:E63">SUM(C57:D57)</f>
        <v>16</v>
      </c>
      <c r="F57" s="405">
        <v>1</v>
      </c>
      <c r="G57" s="405">
        <v>0</v>
      </c>
      <c r="H57" s="404">
        <f aca="true" t="shared" si="15" ref="H57:H64">SUM(F57:G57)</f>
        <v>1</v>
      </c>
      <c r="I57" s="405">
        <v>2</v>
      </c>
      <c r="J57" s="404">
        <v>0</v>
      </c>
      <c r="K57" s="404">
        <f aca="true" t="shared" si="16" ref="K57:K64">SUM(I57:J57)</f>
        <v>2</v>
      </c>
      <c r="L57" s="413">
        <v>0</v>
      </c>
      <c r="M57" s="413">
        <v>0</v>
      </c>
      <c r="N57" s="413">
        <f aca="true" t="shared" si="17" ref="N57:N64">SUM(L57:M57)</f>
        <v>0</v>
      </c>
      <c r="O57" s="413">
        <v>1</v>
      </c>
      <c r="P57" s="413">
        <v>1</v>
      </c>
      <c r="Q57" s="413">
        <f aca="true" t="shared" si="18" ref="Q57:Q64">SUM(O57:P57)</f>
        <v>2</v>
      </c>
      <c r="R57" s="413">
        <v>9</v>
      </c>
      <c r="S57" s="413">
        <v>12</v>
      </c>
      <c r="T57" s="413">
        <f aca="true" t="shared" si="19" ref="T57:T64">SUM(R57:S57)</f>
        <v>21</v>
      </c>
    </row>
    <row r="58" spans="1:20" ht="21">
      <c r="A58" s="400" t="s">
        <v>697</v>
      </c>
      <c r="B58" s="413" t="s">
        <v>691</v>
      </c>
      <c r="C58" s="404">
        <v>14</v>
      </c>
      <c r="D58" s="404">
        <v>7</v>
      </c>
      <c r="E58" s="404">
        <f t="shared" si="14"/>
        <v>21</v>
      </c>
      <c r="F58" s="405">
        <v>1</v>
      </c>
      <c r="G58" s="404">
        <v>0</v>
      </c>
      <c r="H58" s="404">
        <f t="shared" si="15"/>
        <v>1</v>
      </c>
      <c r="I58" s="405">
        <v>3</v>
      </c>
      <c r="J58" s="404">
        <v>3</v>
      </c>
      <c r="K58" s="404">
        <f t="shared" si="16"/>
        <v>6</v>
      </c>
      <c r="L58" s="413">
        <v>1</v>
      </c>
      <c r="M58" s="413">
        <v>0</v>
      </c>
      <c r="N58" s="413">
        <f t="shared" si="17"/>
        <v>1</v>
      </c>
      <c r="O58" s="413">
        <v>0</v>
      </c>
      <c r="P58" s="413">
        <v>1</v>
      </c>
      <c r="Q58" s="413">
        <f t="shared" si="18"/>
        <v>1</v>
      </c>
      <c r="R58" s="413">
        <v>19</v>
      </c>
      <c r="S58" s="413">
        <v>11</v>
      </c>
      <c r="T58" s="413">
        <f t="shared" si="19"/>
        <v>30</v>
      </c>
    </row>
    <row r="59" spans="1:20" ht="21">
      <c r="A59" s="400" t="s">
        <v>484</v>
      </c>
      <c r="B59" s="413" t="s">
        <v>719</v>
      </c>
      <c r="C59" s="404">
        <v>5</v>
      </c>
      <c r="D59" s="404">
        <v>28</v>
      </c>
      <c r="E59" s="404">
        <f t="shared" si="14"/>
        <v>33</v>
      </c>
      <c r="F59" s="405">
        <v>0</v>
      </c>
      <c r="G59" s="405">
        <v>0</v>
      </c>
      <c r="H59" s="404">
        <f t="shared" si="15"/>
        <v>0</v>
      </c>
      <c r="I59" s="405">
        <v>1</v>
      </c>
      <c r="J59" s="404">
        <v>4</v>
      </c>
      <c r="K59" s="404">
        <f t="shared" si="16"/>
        <v>5</v>
      </c>
      <c r="L59" s="413">
        <v>0</v>
      </c>
      <c r="M59" s="413">
        <v>0</v>
      </c>
      <c r="N59" s="413">
        <f t="shared" si="17"/>
        <v>0</v>
      </c>
      <c r="O59" s="413">
        <v>0</v>
      </c>
      <c r="P59" s="413">
        <v>0</v>
      </c>
      <c r="Q59" s="413">
        <f t="shared" si="18"/>
        <v>0</v>
      </c>
      <c r="R59" s="413">
        <v>6</v>
      </c>
      <c r="S59" s="413">
        <v>32</v>
      </c>
      <c r="T59" s="413">
        <f t="shared" si="19"/>
        <v>38</v>
      </c>
    </row>
    <row r="60" spans="1:20" ht="21">
      <c r="A60" s="400" t="s">
        <v>698</v>
      </c>
      <c r="B60" s="413" t="s">
        <v>492</v>
      </c>
      <c r="C60" s="404">
        <v>46</v>
      </c>
      <c r="D60" s="404">
        <v>31</v>
      </c>
      <c r="E60" s="404">
        <f t="shared" si="14"/>
        <v>77</v>
      </c>
      <c r="F60" s="405">
        <v>1</v>
      </c>
      <c r="G60" s="404" t="s">
        <v>114</v>
      </c>
      <c r="H60" s="404">
        <f t="shared" si="15"/>
        <v>1</v>
      </c>
      <c r="I60" s="405" t="s">
        <v>114</v>
      </c>
      <c r="J60" s="404" t="s">
        <v>114</v>
      </c>
      <c r="K60" s="404">
        <f t="shared" si="16"/>
        <v>0</v>
      </c>
      <c r="L60" s="401">
        <v>3</v>
      </c>
      <c r="M60" s="401" t="s">
        <v>114</v>
      </c>
      <c r="N60" s="401">
        <f t="shared" si="17"/>
        <v>3</v>
      </c>
      <c r="O60" s="401" t="s">
        <v>114</v>
      </c>
      <c r="P60" s="401">
        <v>1</v>
      </c>
      <c r="Q60" s="401">
        <f t="shared" si="18"/>
        <v>1</v>
      </c>
      <c r="R60" s="401">
        <v>50</v>
      </c>
      <c r="S60" s="401">
        <v>32</v>
      </c>
      <c r="T60" s="404">
        <f t="shared" si="19"/>
        <v>82</v>
      </c>
    </row>
    <row r="61" spans="1:20" ht="21">
      <c r="A61" s="400" t="s">
        <v>699</v>
      </c>
      <c r="B61" s="413" t="s">
        <v>498</v>
      </c>
      <c r="C61" s="404">
        <v>5</v>
      </c>
      <c r="D61" s="404">
        <v>6</v>
      </c>
      <c r="E61" s="404">
        <f t="shared" si="14"/>
        <v>11</v>
      </c>
      <c r="F61" s="405" t="s">
        <v>114</v>
      </c>
      <c r="G61" s="404" t="s">
        <v>114</v>
      </c>
      <c r="H61" s="404">
        <f t="shared" si="15"/>
        <v>0</v>
      </c>
      <c r="I61" s="405">
        <v>2</v>
      </c>
      <c r="J61" s="404" t="s">
        <v>114</v>
      </c>
      <c r="K61" s="404">
        <f t="shared" si="16"/>
        <v>2</v>
      </c>
      <c r="L61" s="401">
        <v>1</v>
      </c>
      <c r="M61" s="401" t="s">
        <v>114</v>
      </c>
      <c r="N61" s="401">
        <f t="shared" si="17"/>
        <v>1</v>
      </c>
      <c r="O61" s="401" t="s">
        <v>114</v>
      </c>
      <c r="P61" s="401" t="s">
        <v>114</v>
      </c>
      <c r="Q61" s="401">
        <f t="shared" si="18"/>
        <v>0</v>
      </c>
      <c r="R61" s="401">
        <v>8</v>
      </c>
      <c r="S61" s="401">
        <v>6</v>
      </c>
      <c r="T61" s="404">
        <f t="shared" si="19"/>
        <v>14</v>
      </c>
    </row>
    <row r="62" spans="1:20" ht="21">
      <c r="A62" s="400" t="s">
        <v>700</v>
      </c>
      <c r="B62" s="413" t="s">
        <v>501</v>
      </c>
      <c r="C62" s="404">
        <v>10</v>
      </c>
      <c r="D62" s="404">
        <v>8</v>
      </c>
      <c r="E62" s="404">
        <f t="shared" si="14"/>
        <v>18</v>
      </c>
      <c r="F62" s="404">
        <v>1</v>
      </c>
      <c r="G62" s="404" t="s">
        <v>114</v>
      </c>
      <c r="H62" s="404">
        <f t="shared" si="15"/>
        <v>1</v>
      </c>
      <c r="I62" s="405">
        <v>14</v>
      </c>
      <c r="J62" s="404">
        <v>7</v>
      </c>
      <c r="K62" s="404">
        <f t="shared" si="16"/>
        <v>21</v>
      </c>
      <c r="L62" s="401">
        <v>2</v>
      </c>
      <c r="M62" s="401">
        <v>2</v>
      </c>
      <c r="N62" s="401">
        <f t="shared" si="17"/>
        <v>4</v>
      </c>
      <c r="O62" s="401" t="s">
        <v>114</v>
      </c>
      <c r="P62" s="401">
        <v>1</v>
      </c>
      <c r="Q62" s="401">
        <f t="shared" si="18"/>
        <v>1</v>
      </c>
      <c r="R62" s="404">
        <f>SUM(C62,F62,I62,L62,O62)</f>
        <v>27</v>
      </c>
      <c r="S62" s="404">
        <f>SUM(D62,G62,J62,M62,P62)</f>
        <v>18</v>
      </c>
      <c r="T62" s="404">
        <f t="shared" si="19"/>
        <v>45</v>
      </c>
    </row>
    <row r="63" spans="1:20" ht="21">
      <c r="A63" s="400" t="s">
        <v>701</v>
      </c>
      <c r="B63" s="413" t="s">
        <v>509</v>
      </c>
      <c r="C63" s="404" t="s">
        <v>114</v>
      </c>
      <c r="D63" s="404">
        <v>4</v>
      </c>
      <c r="E63" s="404">
        <f t="shared" si="14"/>
        <v>4</v>
      </c>
      <c r="F63" s="404" t="s">
        <v>114</v>
      </c>
      <c r="G63" s="404" t="s">
        <v>114</v>
      </c>
      <c r="H63" s="404">
        <f t="shared" si="15"/>
        <v>0</v>
      </c>
      <c r="I63" s="405">
        <v>1</v>
      </c>
      <c r="J63" s="404">
        <v>18</v>
      </c>
      <c r="K63" s="404">
        <f t="shared" si="16"/>
        <v>19</v>
      </c>
      <c r="L63" s="401">
        <v>2</v>
      </c>
      <c r="M63" s="401">
        <v>3</v>
      </c>
      <c r="N63" s="401">
        <f t="shared" si="17"/>
        <v>5</v>
      </c>
      <c r="O63" s="401" t="s">
        <v>114</v>
      </c>
      <c r="P63" s="401" t="s">
        <v>114</v>
      </c>
      <c r="Q63" s="401">
        <f t="shared" si="18"/>
        <v>0</v>
      </c>
      <c r="R63" s="401">
        <v>3</v>
      </c>
      <c r="S63" s="401">
        <v>25</v>
      </c>
      <c r="T63" s="404">
        <f t="shared" si="19"/>
        <v>28</v>
      </c>
    </row>
    <row r="64" spans="1:20" ht="21">
      <c r="A64" s="400" t="s">
        <v>702</v>
      </c>
      <c r="B64" s="413" t="s">
        <v>522</v>
      </c>
      <c r="C64" s="404">
        <v>13</v>
      </c>
      <c r="D64" s="404">
        <v>8</v>
      </c>
      <c r="E64" s="404">
        <v>21</v>
      </c>
      <c r="F64" s="404" t="s">
        <v>114</v>
      </c>
      <c r="G64" s="404">
        <v>2</v>
      </c>
      <c r="H64" s="404">
        <f t="shared" si="15"/>
        <v>2</v>
      </c>
      <c r="I64" s="405">
        <v>2</v>
      </c>
      <c r="J64" s="404" t="s">
        <v>114</v>
      </c>
      <c r="K64" s="404">
        <f t="shared" si="16"/>
        <v>2</v>
      </c>
      <c r="L64" s="401">
        <v>1</v>
      </c>
      <c r="M64" s="401" t="s">
        <v>114</v>
      </c>
      <c r="N64" s="401">
        <f t="shared" si="17"/>
        <v>1</v>
      </c>
      <c r="O64" s="401" t="s">
        <v>114</v>
      </c>
      <c r="P64" s="401" t="s">
        <v>114</v>
      </c>
      <c r="Q64" s="401">
        <f t="shared" si="18"/>
        <v>0</v>
      </c>
      <c r="R64" s="401">
        <v>16</v>
      </c>
      <c r="S64" s="401">
        <v>10</v>
      </c>
      <c r="T64" s="404">
        <f t="shared" si="19"/>
        <v>26</v>
      </c>
    </row>
    <row r="65" spans="1:20" ht="21">
      <c r="A65" s="400" t="s">
        <v>703</v>
      </c>
      <c r="B65" s="413" t="s">
        <v>525</v>
      </c>
      <c r="C65" s="404">
        <v>1</v>
      </c>
      <c r="D65" s="404">
        <v>4</v>
      </c>
      <c r="E65" s="404" t="s">
        <v>114</v>
      </c>
      <c r="F65" s="404" t="s">
        <v>114</v>
      </c>
      <c r="G65" s="404" t="s">
        <v>114</v>
      </c>
      <c r="H65" s="404" t="s">
        <v>114</v>
      </c>
      <c r="I65" s="405">
        <v>1</v>
      </c>
      <c r="J65" s="405">
        <v>1</v>
      </c>
      <c r="K65" s="404" t="s">
        <v>114</v>
      </c>
      <c r="L65" s="404" t="s">
        <v>114</v>
      </c>
      <c r="M65" s="404" t="s">
        <v>114</v>
      </c>
      <c r="N65" s="404" t="s">
        <v>114</v>
      </c>
      <c r="O65" s="404" t="s">
        <v>114</v>
      </c>
      <c r="P65" s="404" t="s">
        <v>114</v>
      </c>
      <c r="Q65" s="404" t="s">
        <v>114</v>
      </c>
      <c r="R65" s="401">
        <v>2</v>
      </c>
      <c r="S65" s="401">
        <v>5</v>
      </c>
      <c r="T65" s="401">
        <v>7</v>
      </c>
    </row>
    <row r="66" spans="1:20" ht="21">
      <c r="A66" s="400" t="s">
        <v>704</v>
      </c>
      <c r="B66" s="413" t="s">
        <v>557</v>
      </c>
      <c r="C66" s="404">
        <v>2</v>
      </c>
      <c r="D66" s="404">
        <v>5</v>
      </c>
      <c r="E66" s="404">
        <v>7</v>
      </c>
      <c r="F66" s="405" t="s">
        <v>114</v>
      </c>
      <c r="G66" s="405">
        <v>2</v>
      </c>
      <c r="H66" s="405">
        <v>2</v>
      </c>
      <c r="I66" s="405">
        <v>2</v>
      </c>
      <c r="J66" s="405" t="s">
        <v>114</v>
      </c>
      <c r="K66" s="405">
        <v>2</v>
      </c>
      <c r="L66" s="401">
        <v>1</v>
      </c>
      <c r="M66" s="401" t="s">
        <v>114</v>
      </c>
      <c r="N66" s="401">
        <v>1</v>
      </c>
      <c r="O66" s="401" t="s">
        <v>114</v>
      </c>
      <c r="P66" s="401" t="s">
        <v>114</v>
      </c>
      <c r="Q66" s="401" t="s">
        <v>114</v>
      </c>
      <c r="R66" s="401">
        <v>5</v>
      </c>
      <c r="S66" s="401">
        <v>7</v>
      </c>
      <c r="T66" s="401">
        <v>12</v>
      </c>
    </row>
    <row r="67" spans="1:20" ht="21">
      <c r="A67" s="400" t="s">
        <v>705</v>
      </c>
      <c r="B67" s="413" t="s">
        <v>535</v>
      </c>
      <c r="C67" s="404">
        <v>26</v>
      </c>
      <c r="D67" s="404">
        <v>34</v>
      </c>
      <c r="E67" s="404">
        <v>60</v>
      </c>
      <c r="F67" s="405" t="s">
        <v>114</v>
      </c>
      <c r="G67" s="405" t="s">
        <v>114</v>
      </c>
      <c r="H67" s="405" t="s">
        <v>114</v>
      </c>
      <c r="I67" s="405">
        <v>2</v>
      </c>
      <c r="J67" s="405">
        <v>2</v>
      </c>
      <c r="K67" s="405">
        <v>4</v>
      </c>
      <c r="L67" s="401">
        <v>2</v>
      </c>
      <c r="M67" s="401">
        <v>11</v>
      </c>
      <c r="N67" s="401">
        <v>13</v>
      </c>
      <c r="O67" s="401" t="s">
        <v>114</v>
      </c>
      <c r="P67" s="401">
        <v>2</v>
      </c>
      <c r="Q67" s="401">
        <v>2</v>
      </c>
      <c r="R67" s="401">
        <v>30</v>
      </c>
      <c r="S67" s="401">
        <v>49</v>
      </c>
      <c r="T67" s="401">
        <v>79</v>
      </c>
    </row>
    <row r="68" spans="1:20" ht="21">
      <c r="A68" s="400" t="s">
        <v>706</v>
      </c>
      <c r="B68" s="413" t="s">
        <v>539</v>
      </c>
      <c r="C68" s="404">
        <v>2</v>
      </c>
      <c r="D68" s="404">
        <v>15</v>
      </c>
      <c r="E68" s="404">
        <v>17</v>
      </c>
      <c r="F68" s="405" t="s">
        <v>114</v>
      </c>
      <c r="G68" s="405">
        <v>2</v>
      </c>
      <c r="H68" s="405">
        <v>2</v>
      </c>
      <c r="I68" s="405">
        <v>3</v>
      </c>
      <c r="J68" s="405">
        <v>10</v>
      </c>
      <c r="K68" s="405">
        <v>13</v>
      </c>
      <c r="L68" s="401">
        <v>1</v>
      </c>
      <c r="M68" s="405" t="s">
        <v>114</v>
      </c>
      <c r="N68" s="401">
        <v>1</v>
      </c>
      <c r="O68" s="405" t="s">
        <v>114</v>
      </c>
      <c r="P68" s="405" t="s">
        <v>114</v>
      </c>
      <c r="Q68" s="405" t="s">
        <v>114</v>
      </c>
      <c r="R68" s="401">
        <v>6</v>
      </c>
      <c r="S68" s="401">
        <v>27</v>
      </c>
      <c r="T68" s="401">
        <v>33</v>
      </c>
    </row>
    <row r="69" spans="1:20" ht="21">
      <c r="A69" s="400" t="s">
        <v>707</v>
      </c>
      <c r="B69" s="413" t="s">
        <v>563</v>
      </c>
      <c r="C69" s="404">
        <v>76</v>
      </c>
      <c r="D69" s="404">
        <v>76</v>
      </c>
      <c r="E69" s="404">
        <v>152</v>
      </c>
      <c r="F69" s="404">
        <v>0</v>
      </c>
      <c r="G69" s="404">
        <v>2</v>
      </c>
      <c r="H69" s="404">
        <v>2</v>
      </c>
      <c r="I69" s="404">
        <v>3</v>
      </c>
      <c r="J69" s="404">
        <v>0</v>
      </c>
      <c r="K69" s="404">
        <v>3</v>
      </c>
      <c r="L69" s="422">
        <v>0</v>
      </c>
      <c r="M69" s="422">
        <v>0</v>
      </c>
      <c r="N69" s="422">
        <v>0</v>
      </c>
      <c r="O69" s="422">
        <v>0</v>
      </c>
      <c r="P69" s="422">
        <v>0</v>
      </c>
      <c r="Q69" s="422">
        <v>0</v>
      </c>
      <c r="R69" s="422">
        <v>79</v>
      </c>
      <c r="S69" s="422">
        <v>78</v>
      </c>
      <c r="T69" s="422">
        <v>157</v>
      </c>
    </row>
    <row r="70" spans="1:20" ht="21">
      <c r="A70" s="400" t="s">
        <v>708</v>
      </c>
      <c r="B70" s="413" t="s">
        <v>693</v>
      </c>
      <c r="C70" s="404">
        <v>20</v>
      </c>
      <c r="D70" s="404">
        <v>18</v>
      </c>
      <c r="E70" s="404">
        <v>38</v>
      </c>
      <c r="F70" s="404">
        <v>0</v>
      </c>
      <c r="G70" s="404">
        <v>0</v>
      </c>
      <c r="H70" s="404">
        <v>0</v>
      </c>
      <c r="I70" s="404">
        <v>3</v>
      </c>
      <c r="J70" s="404">
        <v>0</v>
      </c>
      <c r="K70" s="404">
        <v>3</v>
      </c>
      <c r="L70" s="422">
        <v>0</v>
      </c>
      <c r="M70" s="422">
        <v>0</v>
      </c>
      <c r="N70" s="422">
        <v>0</v>
      </c>
      <c r="O70" s="422">
        <v>0</v>
      </c>
      <c r="P70" s="422">
        <v>3</v>
      </c>
      <c r="Q70" s="422">
        <v>3</v>
      </c>
      <c r="R70" s="422">
        <v>23</v>
      </c>
      <c r="S70" s="422">
        <v>21</v>
      </c>
      <c r="T70" s="422">
        <v>44</v>
      </c>
    </row>
    <row r="71" spans="1:20" ht="21">
      <c r="A71" s="400" t="s">
        <v>709</v>
      </c>
      <c r="B71" s="413" t="s">
        <v>720</v>
      </c>
      <c r="C71" s="404">
        <v>8</v>
      </c>
      <c r="D71" s="404">
        <v>44</v>
      </c>
      <c r="E71" s="404">
        <v>52</v>
      </c>
      <c r="F71" s="404">
        <v>0</v>
      </c>
      <c r="G71" s="404">
        <v>0</v>
      </c>
      <c r="H71" s="404">
        <v>0</v>
      </c>
      <c r="I71" s="404">
        <v>0</v>
      </c>
      <c r="J71" s="404">
        <v>3</v>
      </c>
      <c r="K71" s="404">
        <v>3</v>
      </c>
      <c r="L71" s="422">
        <v>0</v>
      </c>
      <c r="M71" s="422">
        <v>0</v>
      </c>
      <c r="N71" s="422">
        <v>0</v>
      </c>
      <c r="O71" s="422">
        <v>0</v>
      </c>
      <c r="P71" s="422">
        <v>0</v>
      </c>
      <c r="Q71" s="422">
        <v>0</v>
      </c>
      <c r="R71" s="422">
        <v>8</v>
      </c>
      <c r="S71" s="422">
        <v>47</v>
      </c>
      <c r="T71" s="422">
        <v>55</v>
      </c>
    </row>
    <row r="72" spans="1:20" ht="21">
      <c r="A72" s="400" t="s">
        <v>710</v>
      </c>
      <c r="B72" s="413" t="s">
        <v>592</v>
      </c>
      <c r="C72" s="404">
        <v>146</v>
      </c>
      <c r="D72" s="404">
        <v>157</v>
      </c>
      <c r="E72" s="404">
        <v>303</v>
      </c>
      <c r="F72" s="404">
        <v>1</v>
      </c>
      <c r="G72" s="404">
        <v>1</v>
      </c>
      <c r="H72" s="404">
        <v>2</v>
      </c>
      <c r="I72" s="404">
        <v>10</v>
      </c>
      <c r="J72" s="404">
        <v>9</v>
      </c>
      <c r="K72" s="404">
        <v>19</v>
      </c>
      <c r="L72" s="413"/>
      <c r="M72" s="413"/>
      <c r="N72" s="413"/>
      <c r="O72" s="413"/>
      <c r="P72" s="413">
        <v>1</v>
      </c>
      <c r="Q72" s="413">
        <v>1</v>
      </c>
      <c r="R72" s="413">
        <v>157</v>
      </c>
      <c r="S72" s="413">
        <v>168</v>
      </c>
      <c r="T72" s="413">
        <v>325</v>
      </c>
    </row>
    <row r="73" spans="1:20" ht="21">
      <c r="A73" s="400" t="s">
        <v>711</v>
      </c>
      <c r="B73" s="413" t="s">
        <v>596</v>
      </c>
      <c r="C73" s="404">
        <v>6</v>
      </c>
      <c r="D73" s="404">
        <v>22</v>
      </c>
      <c r="E73" s="404">
        <v>28</v>
      </c>
      <c r="F73" s="404">
        <v>1</v>
      </c>
      <c r="G73" s="404"/>
      <c r="H73" s="404">
        <v>1</v>
      </c>
      <c r="I73" s="404">
        <v>31</v>
      </c>
      <c r="J73" s="404">
        <v>13</v>
      </c>
      <c r="K73" s="404">
        <v>44</v>
      </c>
      <c r="L73" s="413"/>
      <c r="M73" s="413"/>
      <c r="N73" s="413"/>
      <c r="O73" s="413"/>
      <c r="P73" s="413">
        <v>1</v>
      </c>
      <c r="Q73" s="413">
        <v>1</v>
      </c>
      <c r="R73" s="413">
        <v>38</v>
      </c>
      <c r="S73" s="413">
        <v>36</v>
      </c>
      <c r="T73" s="413">
        <v>74</v>
      </c>
    </row>
    <row r="74" spans="1:20" ht="21">
      <c r="A74" s="400" t="s">
        <v>712</v>
      </c>
      <c r="B74" s="413" t="s">
        <v>601</v>
      </c>
      <c r="C74" s="404">
        <v>16</v>
      </c>
      <c r="D74" s="404">
        <v>37</v>
      </c>
      <c r="E74" s="404">
        <v>53</v>
      </c>
      <c r="F74" s="404">
        <v>1</v>
      </c>
      <c r="G74" s="404"/>
      <c r="H74" s="404">
        <v>1</v>
      </c>
      <c r="I74" s="404">
        <v>1</v>
      </c>
      <c r="J74" s="404"/>
      <c r="K74" s="404">
        <v>1</v>
      </c>
      <c r="L74" s="413"/>
      <c r="M74" s="413"/>
      <c r="N74" s="413"/>
      <c r="O74" s="413"/>
      <c r="P74" s="413">
        <v>1</v>
      </c>
      <c r="Q74" s="413">
        <v>1</v>
      </c>
      <c r="R74" s="413">
        <v>18</v>
      </c>
      <c r="S74" s="413">
        <v>38</v>
      </c>
      <c r="T74" s="413">
        <v>56</v>
      </c>
    </row>
    <row r="75" spans="1:20" ht="21">
      <c r="A75" s="400" t="s">
        <v>713</v>
      </c>
      <c r="B75" s="413" t="s">
        <v>605</v>
      </c>
      <c r="C75" s="404">
        <v>4</v>
      </c>
      <c r="D75" s="404">
        <v>12</v>
      </c>
      <c r="E75" s="404"/>
      <c r="F75" s="404"/>
      <c r="G75" s="404"/>
      <c r="H75" s="404"/>
      <c r="I75" s="404"/>
      <c r="J75" s="404"/>
      <c r="K75" s="404"/>
      <c r="L75" s="413"/>
      <c r="M75" s="413"/>
      <c r="N75" s="413"/>
      <c r="O75" s="413"/>
      <c r="P75" s="413">
        <v>3</v>
      </c>
      <c r="Q75" s="413"/>
      <c r="R75" s="413">
        <v>4</v>
      </c>
      <c r="S75" s="413">
        <v>15</v>
      </c>
      <c r="T75" s="413">
        <v>19</v>
      </c>
    </row>
    <row r="76" spans="1:20" ht="21">
      <c r="A76" s="400" t="s">
        <v>714</v>
      </c>
      <c r="B76" s="413" t="s">
        <v>611</v>
      </c>
      <c r="C76" s="404">
        <v>8</v>
      </c>
      <c r="D76" s="404">
        <v>34</v>
      </c>
      <c r="E76" s="404">
        <v>42</v>
      </c>
      <c r="F76" s="404"/>
      <c r="G76" s="404"/>
      <c r="H76" s="404"/>
      <c r="I76" s="404">
        <v>1</v>
      </c>
      <c r="J76" s="404">
        <v>2</v>
      </c>
      <c r="K76" s="404">
        <v>3</v>
      </c>
      <c r="L76" s="413">
        <v>18</v>
      </c>
      <c r="M76" s="413">
        <v>44</v>
      </c>
      <c r="N76" s="422">
        <f>SUM(L76:M76)</f>
        <v>62</v>
      </c>
      <c r="O76" s="413"/>
      <c r="P76" s="413"/>
      <c r="Q76" s="413"/>
      <c r="R76" s="413">
        <v>27</v>
      </c>
      <c r="S76" s="413">
        <v>80</v>
      </c>
      <c r="T76" s="413">
        <f>SUM(R76:S76)</f>
        <v>107</v>
      </c>
    </row>
    <row r="77" spans="1:20" ht="21">
      <c r="A77" s="400" t="s">
        <v>715</v>
      </c>
      <c r="B77" s="413" t="s">
        <v>581</v>
      </c>
      <c r="C77" s="404">
        <v>6</v>
      </c>
      <c r="D77" s="404">
        <v>23</v>
      </c>
      <c r="E77" s="404">
        <v>29</v>
      </c>
      <c r="F77" s="404"/>
      <c r="G77" s="404"/>
      <c r="H77" s="404"/>
      <c r="I77" s="404">
        <v>1</v>
      </c>
      <c r="J77" s="404"/>
      <c r="K77" s="404">
        <v>1</v>
      </c>
      <c r="L77" s="413">
        <v>3</v>
      </c>
      <c r="M77" s="413">
        <v>6</v>
      </c>
      <c r="N77" s="413">
        <v>9</v>
      </c>
      <c r="O77" s="413"/>
      <c r="P77" s="413"/>
      <c r="Q77" s="413"/>
      <c r="R77" s="413">
        <v>10</v>
      </c>
      <c r="S77" s="413">
        <v>29</v>
      </c>
      <c r="T77" s="413">
        <v>39</v>
      </c>
    </row>
    <row r="78" spans="1:20" ht="21">
      <c r="A78" s="400" t="s">
        <v>716</v>
      </c>
      <c r="B78" s="413" t="s">
        <v>587</v>
      </c>
      <c r="C78" s="404">
        <v>3</v>
      </c>
      <c r="D78" s="404">
        <v>8</v>
      </c>
      <c r="E78" s="404">
        <v>11</v>
      </c>
      <c r="F78" s="404"/>
      <c r="G78" s="404"/>
      <c r="H78" s="404"/>
      <c r="I78" s="404">
        <v>4</v>
      </c>
      <c r="J78" s="404">
        <v>6</v>
      </c>
      <c r="K78" s="404">
        <v>10</v>
      </c>
      <c r="L78" s="413">
        <v>1</v>
      </c>
      <c r="M78" s="413">
        <v>2</v>
      </c>
      <c r="N78" s="413">
        <v>3</v>
      </c>
      <c r="O78" s="413"/>
      <c r="P78" s="413"/>
      <c r="Q78" s="413"/>
      <c r="R78" s="413">
        <v>8</v>
      </c>
      <c r="S78" s="413">
        <v>16</v>
      </c>
      <c r="T78" s="413">
        <v>24</v>
      </c>
    </row>
    <row r="79" spans="1:20" ht="21">
      <c r="A79" s="400" t="s">
        <v>717</v>
      </c>
      <c r="B79" s="313" t="s">
        <v>832</v>
      </c>
      <c r="C79" s="298">
        <v>3</v>
      </c>
      <c r="D79" s="298">
        <v>8</v>
      </c>
      <c r="E79" s="298">
        <v>11</v>
      </c>
      <c r="F79" s="298"/>
      <c r="G79" s="298"/>
      <c r="H79" s="298"/>
      <c r="I79" s="323">
        <v>4</v>
      </c>
      <c r="J79" s="298">
        <v>6</v>
      </c>
      <c r="K79" s="298">
        <v>10</v>
      </c>
      <c r="L79" s="429">
        <v>1</v>
      </c>
      <c r="M79" s="429">
        <v>2</v>
      </c>
      <c r="N79" s="429">
        <v>3</v>
      </c>
      <c r="O79" s="429"/>
      <c r="P79" s="429"/>
      <c r="Q79" s="429"/>
      <c r="R79" s="429">
        <v>8</v>
      </c>
      <c r="S79" s="429">
        <v>16</v>
      </c>
      <c r="T79" s="429">
        <v>24</v>
      </c>
    </row>
    <row r="80" spans="1:20" ht="21">
      <c r="A80" s="400" t="s">
        <v>762</v>
      </c>
      <c r="B80" s="413" t="s">
        <v>721</v>
      </c>
      <c r="C80" s="404">
        <v>24</v>
      </c>
      <c r="D80" s="404">
        <v>28</v>
      </c>
      <c r="E80" s="404">
        <f>SUM(C80:D80)</f>
        <v>52</v>
      </c>
      <c r="F80" s="405">
        <v>0</v>
      </c>
      <c r="G80" s="405">
        <v>0</v>
      </c>
      <c r="H80" s="405">
        <f>SUM(F80:G80)</f>
        <v>0</v>
      </c>
      <c r="I80" s="405">
        <v>0</v>
      </c>
      <c r="J80" s="405">
        <v>0</v>
      </c>
      <c r="K80" s="405">
        <f>SUM(I80:J80)</f>
        <v>0</v>
      </c>
      <c r="L80" s="401">
        <v>0</v>
      </c>
      <c r="M80" s="401">
        <v>0</v>
      </c>
      <c r="N80" s="401">
        <f>SUM(L80:M80)</f>
        <v>0</v>
      </c>
      <c r="O80" s="401">
        <v>0</v>
      </c>
      <c r="P80" s="401">
        <v>2</v>
      </c>
      <c r="Q80" s="401">
        <f>SUM(O80:P80)</f>
        <v>2</v>
      </c>
      <c r="R80" s="404">
        <f aca="true" t="shared" si="20" ref="R80:S82">SUM(C80,F80,I80,L80,O80)</f>
        <v>24</v>
      </c>
      <c r="S80" s="404">
        <f t="shared" si="20"/>
        <v>30</v>
      </c>
      <c r="T80" s="413"/>
    </row>
    <row r="81" spans="1:20" ht="21">
      <c r="A81" s="400" t="s">
        <v>859</v>
      </c>
      <c r="B81" s="413" t="s">
        <v>756</v>
      </c>
      <c r="C81" s="411">
        <v>4</v>
      </c>
      <c r="D81" s="401">
        <v>10</v>
      </c>
      <c r="E81" s="404">
        <f>SUM(C81:D81)</f>
        <v>14</v>
      </c>
      <c r="F81" s="411">
        <v>0</v>
      </c>
      <c r="G81" s="401">
        <v>0</v>
      </c>
      <c r="H81" s="404">
        <f>SUM(F81:G81)</f>
        <v>0</v>
      </c>
      <c r="I81" s="411">
        <v>0</v>
      </c>
      <c r="J81" s="401">
        <v>0</v>
      </c>
      <c r="K81" s="404">
        <f>SUM(I81:J81)</f>
        <v>0</v>
      </c>
      <c r="L81" s="411">
        <v>0</v>
      </c>
      <c r="M81" s="401">
        <v>0</v>
      </c>
      <c r="N81" s="404">
        <f>SUM(L81:M81)</f>
        <v>0</v>
      </c>
      <c r="O81" s="411">
        <v>0</v>
      </c>
      <c r="P81" s="401">
        <v>0</v>
      </c>
      <c r="Q81" s="404">
        <f>SUM(O81:P81)</f>
        <v>0</v>
      </c>
      <c r="R81" s="401">
        <f t="shared" si="20"/>
        <v>4</v>
      </c>
      <c r="S81" s="401">
        <f t="shared" si="20"/>
        <v>10</v>
      </c>
      <c r="T81" s="401">
        <f>SUM(R81:S81)</f>
        <v>14</v>
      </c>
    </row>
    <row r="82" spans="1:20" ht="21">
      <c r="A82" s="400" t="s">
        <v>868</v>
      </c>
      <c r="B82" s="262" t="s">
        <v>833</v>
      </c>
      <c r="C82" s="263">
        <v>2</v>
      </c>
      <c r="D82" s="263">
        <v>3</v>
      </c>
      <c r="E82" s="263">
        <f>SUM(C82:D82)</f>
        <v>5</v>
      </c>
      <c r="F82" s="263">
        <v>0</v>
      </c>
      <c r="G82" s="263">
        <v>0</v>
      </c>
      <c r="H82" s="263">
        <f>SUM(F82:G82)</f>
        <v>0</v>
      </c>
      <c r="I82" s="263">
        <v>0</v>
      </c>
      <c r="J82" s="263">
        <v>0</v>
      </c>
      <c r="K82" s="263">
        <f>SUM(I82:J82)</f>
        <v>0</v>
      </c>
      <c r="L82" s="263">
        <v>0</v>
      </c>
      <c r="M82" s="263">
        <v>0</v>
      </c>
      <c r="N82" s="263">
        <f>SUM(L82:M82)</f>
        <v>0</v>
      </c>
      <c r="O82" s="263">
        <v>0</v>
      </c>
      <c r="P82" s="263">
        <v>0</v>
      </c>
      <c r="Q82" s="263">
        <f>SUM(O82:P82)</f>
        <v>0</v>
      </c>
      <c r="R82" s="265">
        <f t="shared" si="20"/>
        <v>2</v>
      </c>
      <c r="S82" s="265">
        <f t="shared" si="20"/>
        <v>3</v>
      </c>
      <c r="T82" s="430">
        <f>SUM(R82:S82)</f>
        <v>5</v>
      </c>
    </row>
    <row r="83" spans="1:20" ht="21">
      <c r="A83" s="976" t="s">
        <v>733</v>
      </c>
      <c r="B83" s="977"/>
      <c r="C83" s="404">
        <f>SUM(C6:C82)</f>
        <v>1213</v>
      </c>
      <c r="D83" s="404">
        <f aca="true" t="shared" si="21" ref="D83:T83">SUM(D6:D82)</f>
        <v>2002</v>
      </c>
      <c r="E83" s="404">
        <f t="shared" si="21"/>
        <v>3194</v>
      </c>
      <c r="F83" s="404">
        <f t="shared" si="21"/>
        <v>16</v>
      </c>
      <c r="G83" s="404">
        <f t="shared" si="21"/>
        <v>21</v>
      </c>
      <c r="H83" s="404">
        <f t="shared" si="21"/>
        <v>36</v>
      </c>
      <c r="I83" s="404">
        <f t="shared" si="21"/>
        <v>220</v>
      </c>
      <c r="J83" s="404">
        <f t="shared" si="21"/>
        <v>247</v>
      </c>
      <c r="K83" s="404">
        <f t="shared" si="21"/>
        <v>461</v>
      </c>
      <c r="L83" s="404">
        <f t="shared" si="21"/>
        <v>95</v>
      </c>
      <c r="M83" s="404">
        <f t="shared" si="21"/>
        <v>158</v>
      </c>
      <c r="N83" s="404">
        <f t="shared" si="21"/>
        <v>252</v>
      </c>
      <c r="O83" s="404">
        <f t="shared" si="21"/>
        <v>12</v>
      </c>
      <c r="P83" s="404">
        <f t="shared" si="21"/>
        <v>46</v>
      </c>
      <c r="Q83" s="404">
        <f t="shared" si="21"/>
        <v>51</v>
      </c>
      <c r="R83" s="404">
        <f t="shared" si="21"/>
        <v>1550</v>
      </c>
      <c r="S83" s="404">
        <f t="shared" si="21"/>
        <v>2469</v>
      </c>
      <c r="T83" s="404">
        <f t="shared" si="21"/>
        <v>3966</v>
      </c>
    </row>
    <row r="85" spans="1:20" ht="21">
      <c r="A85" s="975" t="s">
        <v>821</v>
      </c>
      <c r="B85" s="975"/>
      <c r="C85" s="975"/>
      <c r="D85" s="975"/>
      <c r="E85" s="975"/>
      <c r="F85" s="975"/>
      <c r="G85" s="975"/>
      <c r="H85" s="975"/>
      <c r="I85" s="975"/>
      <c r="J85" s="975"/>
      <c r="K85" s="975"/>
      <c r="L85" s="975"/>
      <c r="M85" s="975"/>
      <c r="N85" s="975"/>
      <c r="O85" s="975"/>
      <c r="P85" s="975"/>
      <c r="Q85" s="975"/>
      <c r="R85" s="975"/>
      <c r="S85" s="975"/>
      <c r="T85" s="975"/>
    </row>
    <row r="86" spans="1:20" ht="21">
      <c r="A86" s="975" t="s">
        <v>822</v>
      </c>
      <c r="B86" s="975"/>
      <c r="C86" s="975"/>
      <c r="D86" s="975"/>
      <c r="E86" s="975"/>
      <c r="F86" s="975"/>
      <c r="G86" s="975"/>
      <c r="H86" s="975"/>
      <c r="I86" s="975"/>
      <c r="J86" s="975"/>
      <c r="K86" s="975"/>
      <c r="L86" s="975"/>
      <c r="M86" s="975"/>
      <c r="N86" s="975"/>
      <c r="O86" s="975"/>
      <c r="P86" s="975"/>
      <c r="Q86" s="975"/>
      <c r="R86" s="975"/>
      <c r="S86" s="975"/>
      <c r="T86" s="975"/>
    </row>
  </sheetData>
  <sheetProtection/>
  <mergeCells count="13">
    <mergeCell ref="A85:T85"/>
    <mergeCell ref="A86:T86"/>
    <mergeCell ref="A83:B83"/>
    <mergeCell ref="A4:A5"/>
    <mergeCell ref="B4:B5"/>
    <mergeCell ref="C4:E4"/>
    <mergeCell ref="F4:H4"/>
    <mergeCell ref="R4:T4"/>
    <mergeCell ref="I4:K4"/>
    <mergeCell ref="A1:T1"/>
    <mergeCell ref="A2:T2"/>
    <mergeCell ref="L4:N4"/>
    <mergeCell ref="O4:Q4"/>
  </mergeCells>
  <printOptions horizontalCentered="1"/>
  <pageMargins left="0.7480314960629921" right="0.35433070866141736" top="0.984251968503937" bottom="0.984251968503937" header="0.5118110236220472" footer="0.5118110236220472"/>
  <pageSetup firstPageNumber="28" useFirstPageNumber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87"/>
  <sheetViews>
    <sheetView zoomScale="80" zoomScaleNormal="80" zoomScalePageLayoutView="0" workbookViewId="0" topLeftCell="A70">
      <selection activeCell="Q85" sqref="Q85"/>
    </sheetView>
  </sheetViews>
  <sheetFormatPr defaultColWidth="9.140625" defaultRowHeight="12.75"/>
  <cols>
    <col min="1" max="1" width="4.00390625" style="162" customWidth="1"/>
    <col min="2" max="2" width="20.28125" style="135" customWidth="1"/>
    <col min="3" max="3" width="7.28125" style="142" customWidth="1"/>
    <col min="4" max="5" width="6.8515625" style="142" customWidth="1"/>
    <col min="6" max="8" width="6.8515625" style="163" customWidth="1"/>
    <col min="9" max="9" width="6.8515625" style="164" customWidth="1"/>
    <col min="10" max="11" width="6.8515625" style="163" customWidth="1"/>
    <col min="12" max="14" width="6.8515625" style="134" customWidth="1"/>
    <col min="15" max="15" width="7.28125" style="134" customWidth="1"/>
    <col min="16" max="19" width="6.8515625" style="134" customWidth="1"/>
    <col min="20" max="20" width="7.28125" style="134" customWidth="1"/>
    <col min="21" max="26" width="6.8515625" style="134" customWidth="1"/>
    <col min="27" max="42" width="9.140625" style="134" customWidth="1"/>
    <col min="43" max="16384" width="9.140625" style="135" customWidth="1"/>
  </cols>
  <sheetData>
    <row r="1" spans="1:42" s="137" customFormat="1" ht="21.75" customHeight="1">
      <c r="A1" s="989" t="s">
        <v>823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s="137" customFormat="1" ht="21.75" customHeight="1">
      <c r="A2" s="989" t="s">
        <v>781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s="137" customFormat="1" ht="21.75" customHeight="1">
      <c r="A3" s="432"/>
      <c r="B3" s="433"/>
      <c r="C3" s="434"/>
      <c r="D3" s="434"/>
      <c r="E3" s="434"/>
      <c r="F3" s="434"/>
      <c r="G3" s="434"/>
      <c r="H3" s="434"/>
      <c r="I3" s="433"/>
      <c r="J3" s="433"/>
      <c r="K3" s="433"/>
      <c r="L3" s="138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</row>
    <row r="4" spans="1:35" s="139" customFormat="1" ht="17.25">
      <c r="A4" s="990" t="s">
        <v>9</v>
      </c>
      <c r="B4" s="991" t="s">
        <v>26</v>
      </c>
      <c r="C4" s="986" t="s">
        <v>824</v>
      </c>
      <c r="D4" s="987"/>
      <c r="E4" s="988"/>
      <c r="F4" s="982" t="s">
        <v>825</v>
      </c>
      <c r="G4" s="982"/>
      <c r="H4" s="982"/>
      <c r="I4" s="982" t="s">
        <v>826</v>
      </c>
      <c r="J4" s="982"/>
      <c r="K4" s="982"/>
      <c r="L4" s="982" t="s">
        <v>827</v>
      </c>
      <c r="M4" s="982"/>
      <c r="N4" s="982"/>
      <c r="O4" s="992" t="s">
        <v>828</v>
      </c>
      <c r="P4" s="993"/>
      <c r="Q4" s="994"/>
      <c r="R4" s="982" t="s">
        <v>829</v>
      </c>
      <c r="S4" s="982"/>
      <c r="T4" s="982"/>
      <c r="U4" s="986" t="s">
        <v>876</v>
      </c>
      <c r="V4" s="987"/>
      <c r="W4" s="988"/>
      <c r="X4" s="982" t="s">
        <v>830</v>
      </c>
      <c r="Y4" s="982"/>
      <c r="Z4" s="982"/>
      <c r="AA4" s="982" t="s">
        <v>733</v>
      </c>
      <c r="AB4" s="982"/>
      <c r="AC4" s="982"/>
      <c r="AD4" s="138"/>
      <c r="AE4" s="138"/>
      <c r="AF4" s="138"/>
      <c r="AG4" s="138"/>
      <c r="AH4" s="138"/>
      <c r="AI4" s="138"/>
    </row>
    <row r="5" spans="1:36" s="141" customFormat="1" ht="15.75">
      <c r="A5" s="990"/>
      <c r="B5" s="991"/>
      <c r="C5" s="643" t="s">
        <v>17</v>
      </c>
      <c r="D5" s="285" t="s">
        <v>18</v>
      </c>
      <c r="E5" s="643" t="s">
        <v>14</v>
      </c>
      <c r="F5" s="643" t="s">
        <v>17</v>
      </c>
      <c r="G5" s="285" t="s">
        <v>18</v>
      </c>
      <c r="H5" s="643" t="s">
        <v>14</v>
      </c>
      <c r="I5" s="643" t="s">
        <v>17</v>
      </c>
      <c r="J5" s="285" t="s">
        <v>18</v>
      </c>
      <c r="K5" s="643" t="s">
        <v>14</v>
      </c>
      <c r="L5" s="643" t="s">
        <v>17</v>
      </c>
      <c r="M5" s="285" t="s">
        <v>18</v>
      </c>
      <c r="N5" s="643" t="s">
        <v>14</v>
      </c>
      <c r="O5" s="643" t="s">
        <v>17</v>
      </c>
      <c r="P5" s="285" t="s">
        <v>18</v>
      </c>
      <c r="Q5" s="643" t="s">
        <v>14</v>
      </c>
      <c r="R5" s="285" t="s">
        <v>17</v>
      </c>
      <c r="S5" s="285" t="s">
        <v>18</v>
      </c>
      <c r="T5" s="285" t="s">
        <v>14</v>
      </c>
      <c r="U5" s="285" t="s">
        <v>17</v>
      </c>
      <c r="V5" s="285" t="s">
        <v>18</v>
      </c>
      <c r="W5" s="285" t="s">
        <v>14</v>
      </c>
      <c r="X5" s="285" t="s">
        <v>17</v>
      </c>
      <c r="Y5" s="285" t="s">
        <v>18</v>
      </c>
      <c r="Z5" s="285" t="s">
        <v>14</v>
      </c>
      <c r="AA5" s="285" t="s">
        <v>17</v>
      </c>
      <c r="AB5" s="285" t="s">
        <v>18</v>
      </c>
      <c r="AC5" s="285" t="s">
        <v>14</v>
      </c>
      <c r="AD5" s="140"/>
      <c r="AE5" s="140"/>
      <c r="AF5" s="140"/>
      <c r="AG5" s="140"/>
      <c r="AH5" s="140"/>
      <c r="AI5" s="140"/>
      <c r="AJ5" s="140"/>
    </row>
    <row r="6" spans="1:42" ht="18.75">
      <c r="A6" s="294" t="s">
        <v>53</v>
      </c>
      <c r="B6" s="313" t="s">
        <v>101</v>
      </c>
      <c r="C6" s="298">
        <v>1</v>
      </c>
      <c r="D6" s="298">
        <v>5</v>
      </c>
      <c r="E6" s="298">
        <f>SUM(C6:D6)</f>
        <v>6</v>
      </c>
      <c r="F6" s="435">
        <v>0</v>
      </c>
      <c r="G6" s="435">
        <v>4</v>
      </c>
      <c r="H6" s="435">
        <f>SUM(F6:G6)</f>
        <v>4</v>
      </c>
      <c r="I6" s="435">
        <v>0</v>
      </c>
      <c r="J6" s="435">
        <v>2</v>
      </c>
      <c r="K6" s="435">
        <f>SUM(I6:J6)</f>
        <v>2</v>
      </c>
      <c r="L6" s="306">
        <v>0</v>
      </c>
      <c r="M6" s="306">
        <v>1</v>
      </c>
      <c r="N6" s="306">
        <f>SUM(L6:M6)</f>
        <v>1</v>
      </c>
      <c r="O6" s="306">
        <v>0</v>
      </c>
      <c r="P6" s="306">
        <v>2</v>
      </c>
      <c r="Q6" s="306">
        <f>SUM(O6:P6)</f>
        <v>2</v>
      </c>
      <c r="R6" s="306">
        <v>1</v>
      </c>
      <c r="S6" s="306">
        <v>0</v>
      </c>
      <c r="T6" s="306">
        <f>SUM(R6:S6)</f>
        <v>1</v>
      </c>
      <c r="U6" s="306">
        <v>1</v>
      </c>
      <c r="V6" s="306">
        <v>2</v>
      </c>
      <c r="W6" s="306">
        <f>SUM(U6:V6)</f>
        <v>3</v>
      </c>
      <c r="X6" s="306">
        <v>1</v>
      </c>
      <c r="Y6" s="306">
        <v>2</v>
      </c>
      <c r="Z6" s="306">
        <f aca="true" t="shared" si="0" ref="Z6:Z21">SUM(X6:Y6)</f>
        <v>3</v>
      </c>
      <c r="AA6" s="298">
        <f>SUM(C6,F6,I6,L6,O6,R6,U6,X6)</f>
        <v>4</v>
      </c>
      <c r="AB6" s="298">
        <f>SUM(D6,G6,J6,M6,P6,S6,V6,Y6)</f>
        <v>18</v>
      </c>
      <c r="AC6" s="298">
        <f>SUM(AA6:AB6)</f>
        <v>22</v>
      </c>
      <c r="AK6" s="135"/>
      <c r="AL6" s="135"/>
      <c r="AM6" s="135"/>
      <c r="AN6" s="135"/>
      <c r="AO6" s="135"/>
      <c r="AP6" s="135"/>
    </row>
    <row r="7" spans="1:42" ht="18.75">
      <c r="A7" s="294" t="s">
        <v>67</v>
      </c>
      <c r="B7" s="313" t="s">
        <v>116</v>
      </c>
      <c r="C7" s="298">
        <v>2</v>
      </c>
      <c r="D7" s="298">
        <v>5</v>
      </c>
      <c r="E7" s="298">
        <f aca="true" t="shared" si="1" ref="E7:E21">SUM(C7:D7)</f>
        <v>7</v>
      </c>
      <c r="F7" s="435">
        <v>0</v>
      </c>
      <c r="G7" s="435">
        <v>10</v>
      </c>
      <c r="H7" s="435">
        <f aca="true" t="shared" si="2" ref="H7:H21">SUM(F7:G7)</f>
        <v>10</v>
      </c>
      <c r="I7" s="435">
        <v>1</v>
      </c>
      <c r="J7" s="435">
        <v>7</v>
      </c>
      <c r="K7" s="435">
        <f aca="true" t="shared" si="3" ref="K7:K21">SUM(I7:J7)</f>
        <v>8</v>
      </c>
      <c r="L7" s="306">
        <v>0</v>
      </c>
      <c r="M7" s="306">
        <v>7</v>
      </c>
      <c r="N7" s="306">
        <f aca="true" t="shared" si="4" ref="N7:N21">SUM(L7:M7)</f>
        <v>7</v>
      </c>
      <c r="O7" s="306">
        <v>2</v>
      </c>
      <c r="P7" s="306">
        <v>4</v>
      </c>
      <c r="Q7" s="306">
        <f aca="true" t="shared" si="5" ref="Q7:Q21">SUM(O7:P7)</f>
        <v>6</v>
      </c>
      <c r="R7" s="306">
        <v>3</v>
      </c>
      <c r="S7" s="306">
        <v>0</v>
      </c>
      <c r="T7" s="306">
        <f aca="true" t="shared" si="6" ref="T7:T21">SUM(R7:S7)</f>
        <v>3</v>
      </c>
      <c r="U7" s="306">
        <v>0</v>
      </c>
      <c r="V7" s="306">
        <v>6</v>
      </c>
      <c r="W7" s="306">
        <f aca="true" t="shared" si="7" ref="W7:W21">SUM(U7:V7)</f>
        <v>6</v>
      </c>
      <c r="X7" s="306">
        <v>2</v>
      </c>
      <c r="Y7" s="306">
        <v>3</v>
      </c>
      <c r="Z7" s="306">
        <f t="shared" si="0"/>
        <v>5</v>
      </c>
      <c r="AA7" s="298">
        <f aca="true" t="shared" si="8" ref="AA7:AB21">SUM(C7,F7,I7,L7,O7,R7,U7,X7)</f>
        <v>10</v>
      </c>
      <c r="AB7" s="298">
        <f t="shared" si="8"/>
        <v>42</v>
      </c>
      <c r="AC7" s="298">
        <f aca="true" t="shared" si="9" ref="AC7:AC21">SUM(AA7:AB7)</f>
        <v>52</v>
      </c>
      <c r="AK7" s="135"/>
      <c r="AL7" s="135"/>
      <c r="AM7" s="135"/>
      <c r="AN7" s="135"/>
      <c r="AO7" s="135"/>
      <c r="AP7" s="135"/>
    </row>
    <row r="8" spans="1:42" ht="18.75">
      <c r="A8" s="294" t="s">
        <v>68</v>
      </c>
      <c r="B8" s="313" t="s">
        <v>122</v>
      </c>
      <c r="C8" s="298">
        <v>1</v>
      </c>
      <c r="D8" s="298">
        <v>7</v>
      </c>
      <c r="E8" s="298">
        <f t="shared" si="1"/>
        <v>8</v>
      </c>
      <c r="F8" s="435">
        <v>0</v>
      </c>
      <c r="G8" s="435">
        <v>8</v>
      </c>
      <c r="H8" s="435">
        <f t="shared" si="2"/>
        <v>8</v>
      </c>
      <c r="I8" s="435">
        <v>0</v>
      </c>
      <c r="J8" s="435">
        <v>3</v>
      </c>
      <c r="K8" s="435">
        <f t="shared" si="3"/>
        <v>3</v>
      </c>
      <c r="L8" s="306">
        <v>1</v>
      </c>
      <c r="M8" s="306">
        <v>3</v>
      </c>
      <c r="N8" s="306">
        <f t="shared" si="4"/>
        <v>4</v>
      </c>
      <c r="O8" s="306">
        <v>0</v>
      </c>
      <c r="P8" s="306">
        <v>4</v>
      </c>
      <c r="Q8" s="306">
        <f t="shared" si="5"/>
        <v>4</v>
      </c>
      <c r="R8" s="306">
        <v>2</v>
      </c>
      <c r="S8" s="306">
        <v>2</v>
      </c>
      <c r="T8" s="306">
        <f t="shared" si="6"/>
        <v>4</v>
      </c>
      <c r="U8" s="306">
        <v>2</v>
      </c>
      <c r="V8" s="306">
        <v>1</v>
      </c>
      <c r="W8" s="306">
        <f t="shared" si="7"/>
        <v>3</v>
      </c>
      <c r="X8" s="306">
        <v>1</v>
      </c>
      <c r="Y8" s="306">
        <v>1</v>
      </c>
      <c r="Z8" s="306">
        <f t="shared" si="0"/>
        <v>2</v>
      </c>
      <c r="AA8" s="298">
        <f t="shared" si="8"/>
        <v>7</v>
      </c>
      <c r="AB8" s="298">
        <f t="shared" si="8"/>
        <v>29</v>
      </c>
      <c r="AC8" s="298">
        <f t="shared" si="9"/>
        <v>36</v>
      </c>
      <c r="AK8" s="135"/>
      <c r="AL8" s="135"/>
      <c r="AM8" s="135"/>
      <c r="AN8" s="135"/>
      <c r="AO8" s="135"/>
      <c r="AP8" s="135"/>
    </row>
    <row r="9" spans="1:42" ht="18.75">
      <c r="A9" s="294" t="s">
        <v>69</v>
      </c>
      <c r="B9" s="313" t="s">
        <v>185</v>
      </c>
      <c r="C9" s="298">
        <v>2</v>
      </c>
      <c r="D9" s="298">
        <v>3</v>
      </c>
      <c r="E9" s="298">
        <f t="shared" si="1"/>
        <v>5</v>
      </c>
      <c r="F9" s="435">
        <v>0</v>
      </c>
      <c r="G9" s="435">
        <v>10</v>
      </c>
      <c r="H9" s="435">
        <f t="shared" si="2"/>
        <v>10</v>
      </c>
      <c r="I9" s="435">
        <v>0</v>
      </c>
      <c r="J9" s="435">
        <v>7</v>
      </c>
      <c r="K9" s="435">
        <f t="shared" si="3"/>
        <v>7</v>
      </c>
      <c r="L9" s="306">
        <v>0</v>
      </c>
      <c r="M9" s="306">
        <v>6</v>
      </c>
      <c r="N9" s="306">
        <f t="shared" si="4"/>
        <v>6</v>
      </c>
      <c r="O9" s="306">
        <v>0</v>
      </c>
      <c r="P9" s="306">
        <v>2</v>
      </c>
      <c r="Q9" s="306">
        <f t="shared" si="5"/>
        <v>2</v>
      </c>
      <c r="R9" s="306">
        <v>3</v>
      </c>
      <c r="S9" s="306">
        <v>1</v>
      </c>
      <c r="T9" s="306">
        <f t="shared" si="6"/>
        <v>4</v>
      </c>
      <c r="U9" s="306">
        <v>0</v>
      </c>
      <c r="V9" s="306">
        <v>4</v>
      </c>
      <c r="W9" s="306">
        <f t="shared" si="7"/>
        <v>4</v>
      </c>
      <c r="X9" s="306">
        <v>0</v>
      </c>
      <c r="Y9" s="306">
        <v>1</v>
      </c>
      <c r="Z9" s="306">
        <f t="shared" si="0"/>
        <v>1</v>
      </c>
      <c r="AA9" s="298">
        <f t="shared" si="8"/>
        <v>5</v>
      </c>
      <c r="AB9" s="298">
        <f t="shared" si="8"/>
        <v>34</v>
      </c>
      <c r="AC9" s="298">
        <f t="shared" si="9"/>
        <v>39</v>
      </c>
      <c r="AK9" s="135"/>
      <c r="AL9" s="135"/>
      <c r="AM9" s="135"/>
      <c r="AN9" s="135"/>
      <c r="AO9" s="135"/>
      <c r="AP9" s="135"/>
    </row>
    <row r="10" spans="1:42" ht="18.75">
      <c r="A10" s="294" t="s">
        <v>70</v>
      </c>
      <c r="B10" s="313" t="s">
        <v>107</v>
      </c>
      <c r="C10" s="298">
        <v>1</v>
      </c>
      <c r="D10" s="298">
        <v>2</v>
      </c>
      <c r="E10" s="298">
        <f t="shared" si="1"/>
        <v>3</v>
      </c>
      <c r="F10" s="435">
        <v>0</v>
      </c>
      <c r="G10" s="435">
        <v>2</v>
      </c>
      <c r="H10" s="435">
        <f t="shared" si="2"/>
        <v>2</v>
      </c>
      <c r="I10" s="435">
        <v>0</v>
      </c>
      <c r="J10" s="435">
        <v>1</v>
      </c>
      <c r="K10" s="435">
        <f t="shared" si="3"/>
        <v>1</v>
      </c>
      <c r="L10" s="306">
        <v>0</v>
      </c>
      <c r="M10" s="306">
        <v>2</v>
      </c>
      <c r="N10" s="306">
        <f t="shared" si="4"/>
        <v>2</v>
      </c>
      <c r="O10" s="306">
        <v>2</v>
      </c>
      <c r="P10" s="306">
        <v>1</v>
      </c>
      <c r="Q10" s="306">
        <f t="shared" si="5"/>
        <v>3</v>
      </c>
      <c r="R10" s="306">
        <v>2</v>
      </c>
      <c r="S10" s="306">
        <v>0</v>
      </c>
      <c r="T10" s="306">
        <f t="shared" si="6"/>
        <v>2</v>
      </c>
      <c r="U10" s="306">
        <v>0</v>
      </c>
      <c r="V10" s="306">
        <v>1</v>
      </c>
      <c r="W10" s="306">
        <f t="shared" si="7"/>
        <v>1</v>
      </c>
      <c r="X10" s="306">
        <v>0</v>
      </c>
      <c r="Y10" s="306">
        <v>2</v>
      </c>
      <c r="Z10" s="306">
        <f t="shared" si="0"/>
        <v>2</v>
      </c>
      <c r="AA10" s="298">
        <f t="shared" si="8"/>
        <v>5</v>
      </c>
      <c r="AB10" s="298">
        <f t="shared" si="8"/>
        <v>11</v>
      </c>
      <c r="AC10" s="298">
        <f t="shared" si="9"/>
        <v>16</v>
      </c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42" ht="18.75">
      <c r="A11" s="294" t="s">
        <v>87</v>
      </c>
      <c r="B11" s="313" t="s">
        <v>132</v>
      </c>
      <c r="C11" s="298">
        <v>2</v>
      </c>
      <c r="D11" s="298">
        <v>15</v>
      </c>
      <c r="E11" s="298">
        <f t="shared" si="1"/>
        <v>17</v>
      </c>
      <c r="F11" s="435">
        <v>2</v>
      </c>
      <c r="G11" s="435">
        <v>18</v>
      </c>
      <c r="H11" s="435">
        <f t="shared" si="2"/>
        <v>20</v>
      </c>
      <c r="I11" s="435">
        <v>8</v>
      </c>
      <c r="J11" s="298">
        <v>18</v>
      </c>
      <c r="K11" s="435">
        <f t="shared" si="3"/>
        <v>26</v>
      </c>
      <c r="L11" s="306">
        <v>4</v>
      </c>
      <c r="M11" s="306">
        <v>27</v>
      </c>
      <c r="N11" s="306">
        <f t="shared" si="4"/>
        <v>31</v>
      </c>
      <c r="O11" s="306">
        <v>6</v>
      </c>
      <c r="P11" s="306">
        <v>14</v>
      </c>
      <c r="Q11" s="306">
        <f t="shared" si="5"/>
        <v>20</v>
      </c>
      <c r="R11" s="306">
        <v>7</v>
      </c>
      <c r="S11" s="306">
        <v>3</v>
      </c>
      <c r="T11" s="306">
        <f t="shared" si="6"/>
        <v>10</v>
      </c>
      <c r="U11" s="306">
        <v>7</v>
      </c>
      <c r="V11" s="306">
        <v>13</v>
      </c>
      <c r="W11" s="306">
        <f t="shared" si="7"/>
        <v>20</v>
      </c>
      <c r="X11" s="306">
        <v>5</v>
      </c>
      <c r="Y11" s="306">
        <v>3</v>
      </c>
      <c r="Z11" s="306">
        <f t="shared" si="0"/>
        <v>8</v>
      </c>
      <c r="AA11" s="298">
        <f t="shared" si="8"/>
        <v>41</v>
      </c>
      <c r="AB11" s="298">
        <f t="shared" si="8"/>
        <v>111</v>
      </c>
      <c r="AC11" s="298">
        <f t="shared" si="9"/>
        <v>152</v>
      </c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</row>
    <row r="12" spans="1:42" ht="18.75">
      <c r="A12" s="294" t="s">
        <v>88</v>
      </c>
      <c r="B12" s="313" t="s">
        <v>137</v>
      </c>
      <c r="C12" s="298">
        <v>0</v>
      </c>
      <c r="D12" s="298">
        <v>7</v>
      </c>
      <c r="E12" s="298">
        <f t="shared" si="1"/>
        <v>7</v>
      </c>
      <c r="F12" s="435">
        <v>0</v>
      </c>
      <c r="G12" s="435">
        <v>6</v>
      </c>
      <c r="H12" s="435">
        <f t="shared" si="2"/>
        <v>6</v>
      </c>
      <c r="I12" s="435">
        <v>0</v>
      </c>
      <c r="J12" s="298">
        <v>8</v>
      </c>
      <c r="K12" s="435">
        <f t="shared" si="3"/>
        <v>8</v>
      </c>
      <c r="L12" s="306">
        <v>1</v>
      </c>
      <c r="M12" s="306">
        <v>7</v>
      </c>
      <c r="N12" s="306">
        <f t="shared" si="4"/>
        <v>8</v>
      </c>
      <c r="O12" s="306">
        <v>1</v>
      </c>
      <c r="P12" s="306">
        <v>3</v>
      </c>
      <c r="Q12" s="306">
        <f t="shared" si="5"/>
        <v>4</v>
      </c>
      <c r="R12" s="306">
        <v>3</v>
      </c>
      <c r="S12" s="306">
        <v>1</v>
      </c>
      <c r="T12" s="306">
        <f t="shared" si="6"/>
        <v>4</v>
      </c>
      <c r="U12" s="306">
        <v>3</v>
      </c>
      <c r="V12" s="306">
        <v>3</v>
      </c>
      <c r="W12" s="306">
        <f t="shared" si="7"/>
        <v>6</v>
      </c>
      <c r="X12" s="306">
        <v>0</v>
      </c>
      <c r="Y12" s="306">
        <v>3</v>
      </c>
      <c r="Z12" s="306">
        <f t="shared" si="0"/>
        <v>3</v>
      </c>
      <c r="AA12" s="298">
        <f t="shared" si="8"/>
        <v>8</v>
      </c>
      <c r="AB12" s="298">
        <f t="shared" si="8"/>
        <v>38</v>
      </c>
      <c r="AC12" s="298">
        <f t="shared" si="9"/>
        <v>46</v>
      </c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1:42" ht="18.75">
      <c r="A13" s="294" t="s">
        <v>89</v>
      </c>
      <c r="B13" s="295" t="s">
        <v>151</v>
      </c>
      <c r="C13" s="435">
        <v>1</v>
      </c>
      <c r="D13" s="298">
        <v>1</v>
      </c>
      <c r="E13" s="298">
        <f t="shared" si="1"/>
        <v>2</v>
      </c>
      <c r="F13" s="435">
        <v>0</v>
      </c>
      <c r="G13" s="435">
        <v>1</v>
      </c>
      <c r="H13" s="435">
        <f t="shared" si="2"/>
        <v>1</v>
      </c>
      <c r="I13" s="435">
        <v>1</v>
      </c>
      <c r="J13" s="435">
        <v>0</v>
      </c>
      <c r="K13" s="435">
        <f t="shared" si="3"/>
        <v>1</v>
      </c>
      <c r="L13" s="306">
        <v>1</v>
      </c>
      <c r="M13" s="306">
        <v>1</v>
      </c>
      <c r="N13" s="306">
        <f t="shared" si="4"/>
        <v>2</v>
      </c>
      <c r="O13" s="306">
        <v>0</v>
      </c>
      <c r="P13" s="306">
        <v>1</v>
      </c>
      <c r="Q13" s="306">
        <f t="shared" si="5"/>
        <v>1</v>
      </c>
      <c r="R13" s="306">
        <v>0</v>
      </c>
      <c r="S13" s="306">
        <v>1</v>
      </c>
      <c r="T13" s="306">
        <f t="shared" si="6"/>
        <v>1</v>
      </c>
      <c r="U13" s="306">
        <v>0</v>
      </c>
      <c r="V13" s="306">
        <v>1</v>
      </c>
      <c r="W13" s="306">
        <f t="shared" si="7"/>
        <v>1</v>
      </c>
      <c r="X13" s="306">
        <v>1</v>
      </c>
      <c r="Y13" s="306">
        <v>0</v>
      </c>
      <c r="Z13" s="306">
        <f t="shared" si="0"/>
        <v>1</v>
      </c>
      <c r="AA13" s="298">
        <f t="shared" si="8"/>
        <v>4</v>
      </c>
      <c r="AB13" s="298">
        <f t="shared" si="8"/>
        <v>6</v>
      </c>
      <c r="AC13" s="298">
        <f t="shared" si="9"/>
        <v>10</v>
      </c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1:42" ht="18.75">
      <c r="A14" s="294" t="s">
        <v>90</v>
      </c>
      <c r="B14" s="313" t="s">
        <v>155</v>
      </c>
      <c r="C14" s="435">
        <v>0</v>
      </c>
      <c r="D14" s="298">
        <v>1</v>
      </c>
      <c r="E14" s="298">
        <f t="shared" si="1"/>
        <v>1</v>
      </c>
      <c r="F14" s="435">
        <v>0</v>
      </c>
      <c r="G14" s="435">
        <v>1</v>
      </c>
      <c r="H14" s="435">
        <f t="shared" si="2"/>
        <v>1</v>
      </c>
      <c r="I14" s="435">
        <v>0</v>
      </c>
      <c r="J14" s="298">
        <v>2</v>
      </c>
      <c r="K14" s="435">
        <f t="shared" si="3"/>
        <v>2</v>
      </c>
      <c r="L14" s="306">
        <v>0</v>
      </c>
      <c r="M14" s="306">
        <v>2</v>
      </c>
      <c r="N14" s="306">
        <f t="shared" si="4"/>
        <v>2</v>
      </c>
      <c r="O14" s="306">
        <v>0</v>
      </c>
      <c r="P14" s="306">
        <v>1</v>
      </c>
      <c r="Q14" s="306">
        <f t="shared" si="5"/>
        <v>1</v>
      </c>
      <c r="R14" s="306">
        <v>0</v>
      </c>
      <c r="S14" s="306">
        <v>0</v>
      </c>
      <c r="T14" s="306">
        <f t="shared" si="6"/>
        <v>0</v>
      </c>
      <c r="U14" s="306">
        <v>1</v>
      </c>
      <c r="V14" s="306">
        <v>1</v>
      </c>
      <c r="W14" s="306">
        <f t="shared" si="7"/>
        <v>2</v>
      </c>
      <c r="X14" s="306">
        <v>0</v>
      </c>
      <c r="Y14" s="306">
        <v>0</v>
      </c>
      <c r="Z14" s="306">
        <f t="shared" si="0"/>
        <v>0</v>
      </c>
      <c r="AA14" s="298">
        <f t="shared" si="8"/>
        <v>1</v>
      </c>
      <c r="AB14" s="298">
        <f t="shared" si="8"/>
        <v>8</v>
      </c>
      <c r="AC14" s="298">
        <f t="shared" si="9"/>
        <v>9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1:31" s="128" customFormat="1" ht="18.75">
      <c r="A15" s="294" t="s">
        <v>91</v>
      </c>
      <c r="B15" s="295" t="s">
        <v>165</v>
      </c>
      <c r="C15" s="435">
        <v>1</v>
      </c>
      <c r="D15" s="298">
        <v>1</v>
      </c>
      <c r="E15" s="298">
        <f t="shared" si="1"/>
        <v>2</v>
      </c>
      <c r="F15" s="435">
        <v>0</v>
      </c>
      <c r="G15" s="298">
        <v>2</v>
      </c>
      <c r="H15" s="435">
        <f t="shared" si="2"/>
        <v>2</v>
      </c>
      <c r="I15" s="298">
        <v>1</v>
      </c>
      <c r="J15" s="298">
        <v>1</v>
      </c>
      <c r="K15" s="435">
        <f t="shared" si="3"/>
        <v>2</v>
      </c>
      <c r="L15" s="306">
        <v>1</v>
      </c>
      <c r="M15" s="306">
        <v>1</v>
      </c>
      <c r="N15" s="306">
        <f t="shared" si="4"/>
        <v>2</v>
      </c>
      <c r="O15" s="306">
        <v>1</v>
      </c>
      <c r="P15" s="306">
        <v>0</v>
      </c>
      <c r="Q15" s="306">
        <f t="shared" si="5"/>
        <v>1</v>
      </c>
      <c r="R15" s="306">
        <v>1</v>
      </c>
      <c r="S15" s="306">
        <v>0</v>
      </c>
      <c r="T15" s="306">
        <f t="shared" si="6"/>
        <v>1</v>
      </c>
      <c r="U15" s="306">
        <v>0</v>
      </c>
      <c r="V15" s="306">
        <v>2</v>
      </c>
      <c r="W15" s="306">
        <f t="shared" si="7"/>
        <v>2</v>
      </c>
      <c r="X15" s="306">
        <v>0</v>
      </c>
      <c r="Y15" s="306">
        <v>2</v>
      </c>
      <c r="Z15" s="306">
        <f t="shared" si="0"/>
        <v>2</v>
      </c>
      <c r="AA15" s="298">
        <f t="shared" si="8"/>
        <v>5</v>
      </c>
      <c r="AB15" s="298">
        <f t="shared" si="8"/>
        <v>9</v>
      </c>
      <c r="AC15" s="298">
        <f t="shared" si="9"/>
        <v>14</v>
      </c>
      <c r="AD15" s="127"/>
      <c r="AE15" s="127"/>
    </row>
    <row r="16" spans="1:42" ht="18.75">
      <c r="A16" s="294" t="s">
        <v>92</v>
      </c>
      <c r="B16" s="313" t="s">
        <v>169</v>
      </c>
      <c r="C16" s="435">
        <v>2</v>
      </c>
      <c r="D16" s="298">
        <v>3</v>
      </c>
      <c r="E16" s="298">
        <f t="shared" si="1"/>
        <v>5</v>
      </c>
      <c r="F16" s="435">
        <v>0</v>
      </c>
      <c r="G16" s="435">
        <v>4</v>
      </c>
      <c r="H16" s="435">
        <f t="shared" si="2"/>
        <v>4</v>
      </c>
      <c r="I16" s="435">
        <v>0</v>
      </c>
      <c r="J16" s="298">
        <v>4</v>
      </c>
      <c r="K16" s="435">
        <f t="shared" si="3"/>
        <v>4</v>
      </c>
      <c r="L16" s="306">
        <v>0</v>
      </c>
      <c r="M16" s="306">
        <v>5</v>
      </c>
      <c r="N16" s="306">
        <f t="shared" si="4"/>
        <v>5</v>
      </c>
      <c r="O16" s="306">
        <v>2</v>
      </c>
      <c r="P16" s="306">
        <v>2</v>
      </c>
      <c r="Q16" s="306">
        <f t="shared" si="5"/>
        <v>4</v>
      </c>
      <c r="R16" s="306">
        <v>2</v>
      </c>
      <c r="S16" s="306">
        <v>0</v>
      </c>
      <c r="T16" s="306">
        <f t="shared" si="6"/>
        <v>2</v>
      </c>
      <c r="U16" s="306">
        <v>2</v>
      </c>
      <c r="V16" s="306">
        <v>0</v>
      </c>
      <c r="W16" s="306">
        <f t="shared" si="7"/>
        <v>2</v>
      </c>
      <c r="X16" s="306">
        <v>1</v>
      </c>
      <c r="Y16" s="306">
        <v>0</v>
      </c>
      <c r="Z16" s="306">
        <f>SUM(X16:Y16)</f>
        <v>1</v>
      </c>
      <c r="AA16" s="298">
        <f t="shared" si="8"/>
        <v>9</v>
      </c>
      <c r="AB16" s="298">
        <f t="shared" si="8"/>
        <v>18</v>
      </c>
      <c r="AC16" s="298">
        <f t="shared" si="9"/>
        <v>27</v>
      </c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1:42" ht="18.75">
      <c r="A17" s="294" t="s">
        <v>210</v>
      </c>
      <c r="B17" s="313" t="s">
        <v>170</v>
      </c>
      <c r="C17" s="435">
        <v>1</v>
      </c>
      <c r="D17" s="298">
        <v>0</v>
      </c>
      <c r="E17" s="298">
        <f t="shared" si="1"/>
        <v>1</v>
      </c>
      <c r="F17" s="435">
        <v>1</v>
      </c>
      <c r="G17" s="435">
        <v>1</v>
      </c>
      <c r="H17" s="435">
        <f t="shared" si="2"/>
        <v>2</v>
      </c>
      <c r="I17" s="435">
        <v>1</v>
      </c>
      <c r="J17" s="298">
        <v>1</v>
      </c>
      <c r="K17" s="435">
        <f t="shared" si="3"/>
        <v>2</v>
      </c>
      <c r="L17" s="306">
        <v>0</v>
      </c>
      <c r="M17" s="306">
        <v>5</v>
      </c>
      <c r="N17" s="306">
        <f t="shared" si="4"/>
        <v>5</v>
      </c>
      <c r="O17" s="306">
        <v>0</v>
      </c>
      <c r="P17" s="306">
        <v>1</v>
      </c>
      <c r="Q17" s="306">
        <f t="shared" si="5"/>
        <v>1</v>
      </c>
      <c r="R17" s="306">
        <v>1</v>
      </c>
      <c r="S17" s="306">
        <v>1</v>
      </c>
      <c r="T17" s="306">
        <f t="shared" si="6"/>
        <v>2</v>
      </c>
      <c r="U17" s="306">
        <v>1</v>
      </c>
      <c r="V17" s="306">
        <v>0</v>
      </c>
      <c r="W17" s="306">
        <f t="shared" si="7"/>
        <v>1</v>
      </c>
      <c r="X17" s="306">
        <v>0</v>
      </c>
      <c r="Y17" s="306">
        <v>1</v>
      </c>
      <c r="Z17" s="306">
        <f t="shared" si="0"/>
        <v>1</v>
      </c>
      <c r="AA17" s="298">
        <f t="shared" si="8"/>
        <v>5</v>
      </c>
      <c r="AB17" s="298">
        <f t="shared" si="8"/>
        <v>10</v>
      </c>
      <c r="AC17" s="298">
        <f t="shared" si="9"/>
        <v>15</v>
      </c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1:42" ht="18.75">
      <c r="A18" s="294" t="s">
        <v>211</v>
      </c>
      <c r="B18" s="313" t="s">
        <v>181</v>
      </c>
      <c r="C18" s="435">
        <v>0</v>
      </c>
      <c r="D18" s="298">
        <v>1</v>
      </c>
      <c r="E18" s="298">
        <f t="shared" si="1"/>
        <v>1</v>
      </c>
      <c r="F18" s="435">
        <v>0</v>
      </c>
      <c r="G18" s="435">
        <v>2</v>
      </c>
      <c r="H18" s="435">
        <f t="shared" si="2"/>
        <v>2</v>
      </c>
      <c r="I18" s="435">
        <v>0</v>
      </c>
      <c r="J18" s="298">
        <v>1</v>
      </c>
      <c r="K18" s="435">
        <f t="shared" si="3"/>
        <v>1</v>
      </c>
      <c r="L18" s="306">
        <v>0</v>
      </c>
      <c r="M18" s="306">
        <v>2</v>
      </c>
      <c r="N18" s="306">
        <f t="shared" si="4"/>
        <v>2</v>
      </c>
      <c r="O18" s="306">
        <v>0</v>
      </c>
      <c r="P18" s="306">
        <v>1</v>
      </c>
      <c r="Q18" s="306">
        <f t="shared" si="5"/>
        <v>1</v>
      </c>
      <c r="R18" s="306">
        <v>1</v>
      </c>
      <c r="S18" s="306">
        <v>1</v>
      </c>
      <c r="T18" s="306">
        <f t="shared" si="6"/>
        <v>2</v>
      </c>
      <c r="U18" s="306">
        <v>1</v>
      </c>
      <c r="V18" s="306">
        <v>1</v>
      </c>
      <c r="W18" s="306">
        <f t="shared" si="7"/>
        <v>2</v>
      </c>
      <c r="X18" s="306">
        <v>0</v>
      </c>
      <c r="Y18" s="306">
        <v>1</v>
      </c>
      <c r="Z18" s="306">
        <f t="shared" si="0"/>
        <v>1</v>
      </c>
      <c r="AA18" s="298">
        <f t="shared" si="8"/>
        <v>2</v>
      </c>
      <c r="AB18" s="298">
        <f t="shared" si="8"/>
        <v>10</v>
      </c>
      <c r="AC18" s="298">
        <f t="shared" si="9"/>
        <v>12</v>
      </c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1:42" ht="18.75">
      <c r="A19" s="294" t="s">
        <v>212</v>
      </c>
      <c r="B19" s="313" t="s">
        <v>188</v>
      </c>
      <c r="C19" s="435">
        <v>0</v>
      </c>
      <c r="D19" s="298">
        <v>1</v>
      </c>
      <c r="E19" s="298">
        <f t="shared" si="1"/>
        <v>1</v>
      </c>
      <c r="F19" s="435">
        <v>0</v>
      </c>
      <c r="G19" s="435">
        <v>1</v>
      </c>
      <c r="H19" s="435">
        <f t="shared" si="2"/>
        <v>1</v>
      </c>
      <c r="I19" s="435">
        <v>0</v>
      </c>
      <c r="J19" s="298">
        <v>1</v>
      </c>
      <c r="K19" s="435">
        <f t="shared" si="3"/>
        <v>1</v>
      </c>
      <c r="L19" s="306">
        <v>0</v>
      </c>
      <c r="M19" s="306">
        <v>1</v>
      </c>
      <c r="N19" s="306">
        <f t="shared" si="4"/>
        <v>1</v>
      </c>
      <c r="O19" s="306">
        <v>1</v>
      </c>
      <c r="P19" s="306">
        <v>0</v>
      </c>
      <c r="Q19" s="306">
        <f t="shared" si="5"/>
        <v>1</v>
      </c>
      <c r="R19" s="306">
        <v>2</v>
      </c>
      <c r="S19" s="306">
        <v>0</v>
      </c>
      <c r="T19" s="306">
        <f t="shared" si="6"/>
        <v>2</v>
      </c>
      <c r="U19" s="306">
        <v>0</v>
      </c>
      <c r="V19" s="306">
        <v>1</v>
      </c>
      <c r="W19" s="306">
        <f t="shared" si="7"/>
        <v>1</v>
      </c>
      <c r="X19" s="306">
        <v>0</v>
      </c>
      <c r="Y19" s="306">
        <v>0</v>
      </c>
      <c r="Z19" s="306">
        <f t="shared" si="0"/>
        <v>0</v>
      </c>
      <c r="AA19" s="298">
        <f t="shared" si="8"/>
        <v>3</v>
      </c>
      <c r="AB19" s="298">
        <f t="shared" si="8"/>
        <v>5</v>
      </c>
      <c r="AC19" s="298">
        <f t="shared" si="9"/>
        <v>8</v>
      </c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1:42" ht="18.75">
      <c r="A20" s="294" t="s">
        <v>213</v>
      </c>
      <c r="B20" s="313" t="s">
        <v>194</v>
      </c>
      <c r="C20" s="435">
        <v>1</v>
      </c>
      <c r="D20" s="298">
        <v>1</v>
      </c>
      <c r="E20" s="298">
        <f t="shared" si="1"/>
        <v>2</v>
      </c>
      <c r="F20" s="435">
        <v>1</v>
      </c>
      <c r="G20" s="435">
        <v>2</v>
      </c>
      <c r="H20" s="435">
        <f t="shared" si="2"/>
        <v>3</v>
      </c>
      <c r="I20" s="435">
        <v>1</v>
      </c>
      <c r="J20" s="298">
        <v>3</v>
      </c>
      <c r="K20" s="435">
        <f t="shared" si="3"/>
        <v>4</v>
      </c>
      <c r="L20" s="436">
        <v>1</v>
      </c>
      <c r="M20" s="306">
        <v>3</v>
      </c>
      <c r="N20" s="306">
        <f t="shared" si="4"/>
        <v>4</v>
      </c>
      <c r="O20" s="306">
        <v>1</v>
      </c>
      <c r="P20" s="306">
        <v>2</v>
      </c>
      <c r="Q20" s="306">
        <f t="shared" si="5"/>
        <v>3</v>
      </c>
      <c r="R20" s="306">
        <v>1</v>
      </c>
      <c r="S20" s="306">
        <v>0</v>
      </c>
      <c r="T20" s="306">
        <f t="shared" si="6"/>
        <v>1</v>
      </c>
      <c r="U20" s="306">
        <v>1</v>
      </c>
      <c r="V20" s="306">
        <v>1</v>
      </c>
      <c r="W20" s="306">
        <f t="shared" si="7"/>
        <v>2</v>
      </c>
      <c r="X20" s="306">
        <v>1</v>
      </c>
      <c r="Y20" s="306">
        <v>0</v>
      </c>
      <c r="Z20" s="306">
        <f t="shared" si="0"/>
        <v>1</v>
      </c>
      <c r="AA20" s="298">
        <f t="shared" si="8"/>
        <v>8</v>
      </c>
      <c r="AB20" s="298">
        <f t="shared" si="8"/>
        <v>12</v>
      </c>
      <c r="AC20" s="298">
        <f t="shared" si="9"/>
        <v>20</v>
      </c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1:42" ht="18.75">
      <c r="A21" s="294"/>
      <c r="B21" s="547" t="s">
        <v>834</v>
      </c>
      <c r="C21" s="435">
        <v>1</v>
      </c>
      <c r="D21" s="298">
        <v>1</v>
      </c>
      <c r="E21" s="298">
        <f t="shared" si="1"/>
        <v>2</v>
      </c>
      <c r="F21" s="435">
        <v>0</v>
      </c>
      <c r="G21" s="435">
        <v>2</v>
      </c>
      <c r="H21" s="435">
        <f t="shared" si="2"/>
        <v>2</v>
      </c>
      <c r="I21" s="435">
        <v>2</v>
      </c>
      <c r="J21" s="298">
        <v>3</v>
      </c>
      <c r="K21" s="435">
        <f t="shared" si="3"/>
        <v>5</v>
      </c>
      <c r="L21" s="306">
        <v>0</v>
      </c>
      <c r="M21" s="306">
        <v>2</v>
      </c>
      <c r="N21" s="306">
        <f t="shared" si="4"/>
        <v>2</v>
      </c>
      <c r="O21" s="306">
        <v>1</v>
      </c>
      <c r="P21" s="306">
        <v>1</v>
      </c>
      <c r="Q21" s="306">
        <f t="shared" si="5"/>
        <v>2</v>
      </c>
      <c r="R21" s="306">
        <v>2</v>
      </c>
      <c r="S21" s="306">
        <v>0</v>
      </c>
      <c r="T21" s="306">
        <f t="shared" si="6"/>
        <v>2</v>
      </c>
      <c r="U21" s="306">
        <v>0</v>
      </c>
      <c r="V21" s="306">
        <v>2</v>
      </c>
      <c r="W21" s="306">
        <f t="shared" si="7"/>
        <v>2</v>
      </c>
      <c r="X21" s="306">
        <v>0</v>
      </c>
      <c r="Y21" s="306">
        <v>2</v>
      </c>
      <c r="Z21" s="306">
        <f t="shared" si="0"/>
        <v>2</v>
      </c>
      <c r="AA21" s="298">
        <f t="shared" si="8"/>
        <v>6</v>
      </c>
      <c r="AB21" s="298">
        <f t="shared" si="8"/>
        <v>13</v>
      </c>
      <c r="AC21" s="298">
        <f t="shared" si="9"/>
        <v>19</v>
      </c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1:42" ht="18.75">
      <c r="A22" s="294" t="s">
        <v>406</v>
      </c>
      <c r="B22" s="313" t="s">
        <v>676</v>
      </c>
      <c r="C22" s="437">
        <v>2</v>
      </c>
      <c r="D22" s="438">
        <v>5</v>
      </c>
      <c r="E22" s="439">
        <v>7</v>
      </c>
      <c r="F22" s="437">
        <v>1</v>
      </c>
      <c r="G22" s="437">
        <v>5</v>
      </c>
      <c r="H22" s="440">
        <v>6</v>
      </c>
      <c r="I22" s="441"/>
      <c r="J22" s="438">
        <v>6</v>
      </c>
      <c r="K22" s="439">
        <v>6</v>
      </c>
      <c r="L22" s="442">
        <v>2</v>
      </c>
      <c r="M22" s="429">
        <v>5</v>
      </c>
      <c r="N22" s="644">
        <v>7</v>
      </c>
      <c r="O22" s="429">
        <v>3</v>
      </c>
      <c r="P22" s="429">
        <v>3</v>
      </c>
      <c r="Q22" s="644">
        <v>6</v>
      </c>
      <c r="R22" s="429">
        <v>3</v>
      </c>
      <c r="S22" s="429">
        <v>2</v>
      </c>
      <c r="T22" s="644">
        <v>5</v>
      </c>
      <c r="U22" s="429">
        <v>2</v>
      </c>
      <c r="V22" s="429">
        <v>1</v>
      </c>
      <c r="W22" s="644">
        <v>3</v>
      </c>
      <c r="X22" s="429">
        <v>2</v>
      </c>
      <c r="Y22" s="429">
        <v>4</v>
      </c>
      <c r="Z22" s="644">
        <v>6</v>
      </c>
      <c r="AA22" s="429">
        <v>15</v>
      </c>
      <c r="AB22" s="429">
        <v>31</v>
      </c>
      <c r="AC22" s="644">
        <v>46</v>
      </c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8.75">
      <c r="A23" s="294" t="s">
        <v>637</v>
      </c>
      <c r="B23" s="313" t="s">
        <v>677</v>
      </c>
      <c r="C23" s="443"/>
      <c r="D23" s="444"/>
      <c r="E23" s="445"/>
      <c r="F23" s="437">
        <v>1</v>
      </c>
      <c r="G23" s="437">
        <v>4</v>
      </c>
      <c r="H23" s="440">
        <v>5</v>
      </c>
      <c r="I23" s="440">
        <v>3</v>
      </c>
      <c r="J23" s="438">
        <v>3</v>
      </c>
      <c r="K23" s="439">
        <v>6</v>
      </c>
      <c r="L23" s="446"/>
      <c r="M23" s="645">
        <v>7</v>
      </c>
      <c r="N23" s="646">
        <v>7</v>
      </c>
      <c r="O23" s="645">
        <v>1</v>
      </c>
      <c r="P23" s="645">
        <v>3</v>
      </c>
      <c r="Q23" s="646">
        <v>4</v>
      </c>
      <c r="R23" s="645">
        <v>2</v>
      </c>
      <c r="S23" s="647"/>
      <c r="T23" s="646">
        <v>2</v>
      </c>
      <c r="U23" s="645">
        <v>1</v>
      </c>
      <c r="V23" s="645">
        <v>1</v>
      </c>
      <c r="W23" s="646">
        <v>2</v>
      </c>
      <c r="X23" s="647"/>
      <c r="Y23" s="645">
        <v>3</v>
      </c>
      <c r="Z23" s="646">
        <v>3</v>
      </c>
      <c r="AA23" s="645">
        <v>8</v>
      </c>
      <c r="AB23" s="645">
        <v>21</v>
      </c>
      <c r="AC23" s="646">
        <f>SUM(AA23:AB23)</f>
        <v>29</v>
      </c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8.75">
      <c r="A24" s="294" t="s">
        <v>638</v>
      </c>
      <c r="B24" s="313" t="s">
        <v>678</v>
      </c>
      <c r="C24" s="450"/>
      <c r="D24" s="439">
        <v>3</v>
      </c>
      <c r="E24" s="439">
        <v>3</v>
      </c>
      <c r="F24" s="451"/>
      <c r="G24" s="452">
        <v>4</v>
      </c>
      <c r="H24" s="452">
        <v>4</v>
      </c>
      <c r="I24" s="452">
        <v>2</v>
      </c>
      <c r="J24" s="439">
        <v>2</v>
      </c>
      <c r="K24" s="439">
        <v>4</v>
      </c>
      <c r="L24" s="453"/>
      <c r="M24" s="646">
        <v>5</v>
      </c>
      <c r="N24" s="646">
        <v>5</v>
      </c>
      <c r="O24" s="646">
        <v>3</v>
      </c>
      <c r="P24" s="646">
        <v>2</v>
      </c>
      <c r="Q24" s="646">
        <v>5</v>
      </c>
      <c r="R24" s="646">
        <v>3</v>
      </c>
      <c r="S24" s="646">
        <v>2</v>
      </c>
      <c r="T24" s="646">
        <v>5</v>
      </c>
      <c r="U24" s="648"/>
      <c r="V24" s="646">
        <v>1</v>
      </c>
      <c r="W24" s="646">
        <v>1</v>
      </c>
      <c r="X24" s="646">
        <v>1</v>
      </c>
      <c r="Y24" s="646">
        <v>3</v>
      </c>
      <c r="Z24" s="646">
        <v>4</v>
      </c>
      <c r="AA24" s="646">
        <v>8</v>
      </c>
      <c r="AB24" s="646">
        <v>23</v>
      </c>
      <c r="AC24" s="646">
        <f>SUM(AA24:AB24)</f>
        <v>31</v>
      </c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8.75">
      <c r="A25" s="294" t="s">
        <v>639</v>
      </c>
      <c r="B25" s="313" t="s">
        <v>679</v>
      </c>
      <c r="C25" s="437">
        <v>3</v>
      </c>
      <c r="D25" s="438">
        <v>1</v>
      </c>
      <c r="E25" s="439">
        <v>4</v>
      </c>
      <c r="F25" s="443"/>
      <c r="G25" s="437">
        <v>4</v>
      </c>
      <c r="H25" s="440">
        <v>4</v>
      </c>
      <c r="I25" s="440">
        <v>1</v>
      </c>
      <c r="J25" s="438">
        <v>3</v>
      </c>
      <c r="K25" s="439">
        <v>4</v>
      </c>
      <c r="L25" s="455">
        <v>1</v>
      </c>
      <c r="M25" s="645">
        <v>4</v>
      </c>
      <c r="N25" s="646">
        <v>5</v>
      </c>
      <c r="O25" s="647"/>
      <c r="P25" s="645">
        <v>4</v>
      </c>
      <c r="Q25" s="646">
        <v>4</v>
      </c>
      <c r="R25" s="647"/>
      <c r="S25" s="645">
        <v>1</v>
      </c>
      <c r="T25" s="646">
        <v>1</v>
      </c>
      <c r="U25" s="645">
        <v>2</v>
      </c>
      <c r="V25" s="645">
        <v>1</v>
      </c>
      <c r="W25" s="646">
        <v>3</v>
      </c>
      <c r="X25" s="645">
        <v>2</v>
      </c>
      <c r="Y25" s="645">
        <v>2</v>
      </c>
      <c r="Z25" s="646">
        <v>4</v>
      </c>
      <c r="AA25" s="645">
        <v>7</v>
      </c>
      <c r="AB25" s="645">
        <v>18</v>
      </c>
      <c r="AC25" s="646">
        <v>29</v>
      </c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8.75">
      <c r="A26" s="294" t="s">
        <v>640</v>
      </c>
      <c r="B26" s="313" t="s">
        <v>680</v>
      </c>
      <c r="C26" s="456"/>
      <c r="D26" s="438">
        <v>2</v>
      </c>
      <c r="E26" s="439">
        <v>2</v>
      </c>
      <c r="F26" s="437">
        <v>1</v>
      </c>
      <c r="G26" s="437">
        <v>2</v>
      </c>
      <c r="H26" s="440">
        <v>3</v>
      </c>
      <c r="I26" s="441"/>
      <c r="J26" s="438">
        <v>1</v>
      </c>
      <c r="K26" s="439">
        <v>1</v>
      </c>
      <c r="L26" s="442">
        <v>1</v>
      </c>
      <c r="M26" s="649"/>
      <c r="N26" s="644">
        <v>1</v>
      </c>
      <c r="O26" s="429">
        <v>1</v>
      </c>
      <c r="P26" s="429">
        <v>2</v>
      </c>
      <c r="Q26" s="644">
        <v>3</v>
      </c>
      <c r="R26" s="429">
        <v>3</v>
      </c>
      <c r="S26" s="649"/>
      <c r="T26" s="644">
        <v>3</v>
      </c>
      <c r="U26" s="429">
        <v>1</v>
      </c>
      <c r="V26" s="649"/>
      <c r="W26" s="644">
        <v>1</v>
      </c>
      <c r="X26" s="429">
        <v>1</v>
      </c>
      <c r="Y26" s="429">
        <v>2</v>
      </c>
      <c r="Z26" s="644">
        <v>3</v>
      </c>
      <c r="AA26" s="429">
        <v>8</v>
      </c>
      <c r="AB26" s="429">
        <v>9</v>
      </c>
      <c r="AC26" s="644">
        <v>17</v>
      </c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8.75">
      <c r="A27" s="294" t="s">
        <v>558</v>
      </c>
      <c r="B27" s="313" t="s">
        <v>681</v>
      </c>
      <c r="C27" s="437">
        <v>1</v>
      </c>
      <c r="D27" s="438">
        <v>1</v>
      </c>
      <c r="E27" s="439">
        <v>2</v>
      </c>
      <c r="F27" s="457"/>
      <c r="G27" s="437">
        <v>1</v>
      </c>
      <c r="H27" s="440">
        <v>1</v>
      </c>
      <c r="I27" s="440">
        <v>1</v>
      </c>
      <c r="J27" s="438">
        <v>1</v>
      </c>
      <c r="K27" s="439">
        <v>2</v>
      </c>
      <c r="L27" s="458"/>
      <c r="M27" s="645">
        <v>1</v>
      </c>
      <c r="N27" s="646">
        <v>1</v>
      </c>
      <c r="O27" s="650"/>
      <c r="P27" s="645">
        <v>1</v>
      </c>
      <c r="Q27" s="646">
        <v>1</v>
      </c>
      <c r="R27" s="645">
        <v>2</v>
      </c>
      <c r="S27" s="650"/>
      <c r="T27" s="646">
        <v>2</v>
      </c>
      <c r="U27" s="645">
        <v>2</v>
      </c>
      <c r="V27" s="650"/>
      <c r="W27" s="646">
        <v>2</v>
      </c>
      <c r="X27" s="645">
        <v>1</v>
      </c>
      <c r="Y27" s="650"/>
      <c r="Z27" s="646">
        <v>1</v>
      </c>
      <c r="AA27" s="645">
        <v>7</v>
      </c>
      <c r="AB27" s="645">
        <v>5</v>
      </c>
      <c r="AC27" s="646">
        <v>12</v>
      </c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8.75">
      <c r="A28" s="294" t="s">
        <v>641</v>
      </c>
      <c r="B28" s="313" t="s">
        <v>682</v>
      </c>
      <c r="C28" s="437">
        <v>1</v>
      </c>
      <c r="D28" s="438">
        <v>1</v>
      </c>
      <c r="E28" s="439">
        <v>2</v>
      </c>
      <c r="F28" s="443"/>
      <c r="G28" s="437">
        <v>2</v>
      </c>
      <c r="H28" s="440">
        <v>2</v>
      </c>
      <c r="I28" s="440">
        <v>2</v>
      </c>
      <c r="J28" s="444"/>
      <c r="K28" s="439">
        <v>2</v>
      </c>
      <c r="L28" s="446"/>
      <c r="M28" s="645">
        <v>2</v>
      </c>
      <c r="N28" s="646">
        <v>2</v>
      </c>
      <c r="O28" s="645">
        <v>2</v>
      </c>
      <c r="P28" s="645">
        <v>1</v>
      </c>
      <c r="Q28" s="646">
        <v>3</v>
      </c>
      <c r="R28" s="645">
        <v>2</v>
      </c>
      <c r="S28" s="647"/>
      <c r="T28" s="646">
        <v>2</v>
      </c>
      <c r="U28" s="645">
        <v>2</v>
      </c>
      <c r="V28" s="647"/>
      <c r="W28" s="646">
        <v>2</v>
      </c>
      <c r="X28" s="645">
        <v>1</v>
      </c>
      <c r="Y28" s="645">
        <v>1</v>
      </c>
      <c r="Z28" s="646">
        <v>2</v>
      </c>
      <c r="AA28" s="645">
        <v>10</v>
      </c>
      <c r="AB28" s="645">
        <v>7</v>
      </c>
      <c r="AC28" s="646">
        <v>17</v>
      </c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8.75">
      <c r="A29" s="294" t="s">
        <v>642</v>
      </c>
      <c r="B29" s="313" t="s">
        <v>645</v>
      </c>
      <c r="C29" s="459"/>
      <c r="D29" s="459"/>
      <c r="E29" s="460"/>
      <c r="F29" s="461"/>
      <c r="G29" s="461"/>
      <c r="H29" s="462"/>
      <c r="I29" s="462"/>
      <c r="J29" s="463"/>
      <c r="K29" s="464"/>
      <c r="L29" s="465"/>
      <c r="M29" s="651"/>
      <c r="N29" s="652"/>
      <c r="O29" s="651"/>
      <c r="P29" s="651"/>
      <c r="Q29" s="652"/>
      <c r="R29" s="651"/>
      <c r="S29" s="651"/>
      <c r="T29" s="652"/>
      <c r="U29" s="651"/>
      <c r="V29" s="651"/>
      <c r="W29" s="652"/>
      <c r="X29" s="651"/>
      <c r="Y29" s="651"/>
      <c r="Z29" s="652"/>
      <c r="AA29" s="651"/>
      <c r="AB29" s="651"/>
      <c r="AC29" s="652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8.75">
      <c r="A30" s="294" t="s">
        <v>643</v>
      </c>
      <c r="B30" s="313" t="s">
        <v>644</v>
      </c>
      <c r="C30" s="438">
        <v>1</v>
      </c>
      <c r="D30" s="438">
        <v>3</v>
      </c>
      <c r="E30" s="439">
        <v>4</v>
      </c>
      <c r="F30" s="443"/>
      <c r="G30" s="437">
        <v>4</v>
      </c>
      <c r="H30" s="440">
        <v>4</v>
      </c>
      <c r="I30" s="440">
        <v>1</v>
      </c>
      <c r="J30" s="466">
        <v>5</v>
      </c>
      <c r="K30" s="467">
        <v>6</v>
      </c>
      <c r="L30" s="455">
        <v>2</v>
      </c>
      <c r="M30" s="447">
        <v>8</v>
      </c>
      <c r="N30" s="448">
        <v>10</v>
      </c>
      <c r="O30" s="447">
        <v>1</v>
      </c>
      <c r="P30" s="447">
        <v>5</v>
      </c>
      <c r="Q30" s="448">
        <v>6</v>
      </c>
      <c r="R30" s="447">
        <v>2</v>
      </c>
      <c r="S30" s="447">
        <v>3</v>
      </c>
      <c r="T30" s="448">
        <v>5</v>
      </c>
      <c r="U30" s="449"/>
      <c r="V30" s="449"/>
      <c r="W30" s="454"/>
      <c r="X30" s="447">
        <v>1</v>
      </c>
      <c r="Y30" s="447">
        <v>1</v>
      </c>
      <c r="Z30" s="448">
        <v>2</v>
      </c>
      <c r="AA30" s="447">
        <v>8</v>
      </c>
      <c r="AB30" s="447">
        <v>29</v>
      </c>
      <c r="AC30" s="448">
        <v>37</v>
      </c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29" ht="18.75">
      <c r="A31" s="294" t="s">
        <v>486</v>
      </c>
      <c r="B31" s="318" t="s">
        <v>683</v>
      </c>
      <c r="C31" s="468">
        <v>3</v>
      </c>
      <c r="D31" s="469">
        <v>3</v>
      </c>
      <c r="E31" s="469">
        <f>SUM(C31:D31)</f>
        <v>6</v>
      </c>
      <c r="F31" s="470"/>
      <c r="G31" s="471">
        <v>5</v>
      </c>
      <c r="H31" s="471">
        <f>SUM(F31:G31)</f>
        <v>5</v>
      </c>
      <c r="I31" s="472">
        <v>1</v>
      </c>
      <c r="J31" s="469">
        <v>4</v>
      </c>
      <c r="K31" s="469">
        <f>SUM(I31:J31)</f>
        <v>5</v>
      </c>
      <c r="L31" s="473">
        <v>1</v>
      </c>
      <c r="M31" s="474">
        <v>6</v>
      </c>
      <c r="N31" s="473">
        <f>SUM(L31:M31)</f>
        <v>7</v>
      </c>
      <c r="O31" s="474"/>
      <c r="P31" s="474">
        <v>5</v>
      </c>
      <c r="Q31" s="474">
        <f>SUM(O31:P31)</f>
        <v>5</v>
      </c>
      <c r="R31" s="474">
        <v>2</v>
      </c>
      <c r="S31" s="474">
        <v>1</v>
      </c>
      <c r="T31" s="474">
        <f>SUM(R31:S31)</f>
        <v>3</v>
      </c>
      <c r="U31" s="474"/>
      <c r="V31" s="474">
        <v>2</v>
      </c>
      <c r="W31" s="474">
        <f>SUM(U31:V31)</f>
        <v>2</v>
      </c>
      <c r="X31" s="474">
        <v>7</v>
      </c>
      <c r="Y31" s="474">
        <v>26</v>
      </c>
      <c r="Z31" s="474">
        <f>SUM(X31:Y31)</f>
        <v>33</v>
      </c>
      <c r="AA31" s="475"/>
      <c r="AB31" s="475"/>
      <c r="AC31" s="475"/>
    </row>
    <row r="32" spans="1:29" ht="18.75">
      <c r="A32" s="294" t="s">
        <v>647</v>
      </c>
      <c r="B32" s="318" t="s">
        <v>684</v>
      </c>
      <c r="C32" s="468">
        <v>3</v>
      </c>
      <c r="D32" s="469">
        <v>2</v>
      </c>
      <c r="E32" s="469">
        <f aca="true" t="shared" si="10" ref="E32:E38">SUM(C32:D32)</f>
        <v>5</v>
      </c>
      <c r="F32" s="470"/>
      <c r="G32" s="471">
        <v>5</v>
      </c>
      <c r="H32" s="471">
        <f aca="true" t="shared" si="11" ref="H32:H38">SUM(F32:G32)</f>
        <v>5</v>
      </c>
      <c r="I32" s="472">
        <v>1</v>
      </c>
      <c r="J32" s="469">
        <v>4</v>
      </c>
      <c r="K32" s="469">
        <f aca="true" t="shared" si="12" ref="K32:K38">SUM(I32:J32)</f>
        <v>5</v>
      </c>
      <c r="L32" s="474"/>
      <c r="M32" s="474">
        <v>5</v>
      </c>
      <c r="N32" s="473">
        <f aca="true" t="shared" si="13" ref="N32:N38">SUM(L32:M32)</f>
        <v>5</v>
      </c>
      <c r="O32" s="474">
        <v>1</v>
      </c>
      <c r="P32" s="474">
        <v>2</v>
      </c>
      <c r="Q32" s="474">
        <f aca="true" t="shared" si="14" ref="Q32:Q38">SUM(O32:P32)</f>
        <v>3</v>
      </c>
      <c r="R32" s="474">
        <v>2</v>
      </c>
      <c r="S32" s="474">
        <v>2</v>
      </c>
      <c r="T32" s="474">
        <f aca="true" t="shared" si="15" ref="T32:T38">SUM(R32:S32)</f>
        <v>4</v>
      </c>
      <c r="U32" s="474">
        <v>2</v>
      </c>
      <c r="V32" s="474"/>
      <c r="W32" s="474">
        <f aca="true" t="shared" si="16" ref="W32:W38">SUM(U32:V32)</f>
        <v>2</v>
      </c>
      <c r="X32" s="474">
        <v>9</v>
      </c>
      <c r="Y32" s="474">
        <v>20</v>
      </c>
      <c r="Z32" s="474">
        <f aca="true" t="shared" si="17" ref="Z32:Z38">SUM(X32:Y32)</f>
        <v>29</v>
      </c>
      <c r="AA32" s="475"/>
      <c r="AB32" s="475"/>
      <c r="AC32" s="475"/>
    </row>
    <row r="33" spans="1:29" ht="18.75">
      <c r="A33" s="294" t="s">
        <v>648</v>
      </c>
      <c r="B33" s="318" t="s">
        <v>685</v>
      </c>
      <c r="C33" s="468"/>
      <c r="D33" s="469">
        <v>2</v>
      </c>
      <c r="E33" s="469">
        <f t="shared" si="10"/>
        <v>2</v>
      </c>
      <c r="F33" s="470"/>
      <c r="G33" s="471">
        <v>3</v>
      </c>
      <c r="H33" s="471">
        <f t="shared" si="11"/>
        <v>3</v>
      </c>
      <c r="I33" s="472"/>
      <c r="J33" s="469">
        <v>1</v>
      </c>
      <c r="K33" s="469">
        <f t="shared" si="12"/>
        <v>1</v>
      </c>
      <c r="L33" s="474"/>
      <c r="M33" s="474">
        <v>3</v>
      </c>
      <c r="N33" s="473">
        <f t="shared" si="13"/>
        <v>3</v>
      </c>
      <c r="O33" s="474"/>
      <c r="P33" s="474">
        <v>2</v>
      </c>
      <c r="Q33" s="474">
        <f t="shared" si="14"/>
        <v>2</v>
      </c>
      <c r="R33" s="474">
        <v>2</v>
      </c>
      <c r="S33" s="474"/>
      <c r="T33" s="474">
        <f t="shared" si="15"/>
        <v>2</v>
      </c>
      <c r="U33" s="474">
        <v>1</v>
      </c>
      <c r="V33" s="474">
        <v>1</v>
      </c>
      <c r="W33" s="474">
        <f t="shared" si="16"/>
        <v>2</v>
      </c>
      <c r="X33" s="474">
        <v>3</v>
      </c>
      <c r="Y33" s="474">
        <v>11</v>
      </c>
      <c r="Z33" s="474">
        <f t="shared" si="17"/>
        <v>14</v>
      </c>
      <c r="AA33" s="475"/>
      <c r="AB33" s="475"/>
      <c r="AC33" s="475"/>
    </row>
    <row r="34" spans="1:29" ht="18.75">
      <c r="A34" s="294" t="s">
        <v>650</v>
      </c>
      <c r="B34" s="318" t="s">
        <v>686</v>
      </c>
      <c r="C34" s="468"/>
      <c r="D34" s="469">
        <v>1</v>
      </c>
      <c r="E34" s="469">
        <f t="shared" si="10"/>
        <v>1</v>
      </c>
      <c r="F34" s="470"/>
      <c r="G34" s="471">
        <v>1</v>
      </c>
      <c r="H34" s="471">
        <f t="shared" si="11"/>
        <v>1</v>
      </c>
      <c r="I34" s="472"/>
      <c r="J34" s="469">
        <v>1</v>
      </c>
      <c r="K34" s="469">
        <f t="shared" si="12"/>
        <v>1</v>
      </c>
      <c r="L34" s="474"/>
      <c r="M34" s="474">
        <v>1</v>
      </c>
      <c r="N34" s="473">
        <f t="shared" si="13"/>
        <v>1</v>
      </c>
      <c r="O34" s="474">
        <v>1</v>
      </c>
      <c r="P34" s="474"/>
      <c r="Q34" s="474">
        <f t="shared" si="14"/>
        <v>1</v>
      </c>
      <c r="R34" s="474">
        <v>1</v>
      </c>
      <c r="S34" s="474"/>
      <c r="T34" s="474">
        <f t="shared" si="15"/>
        <v>1</v>
      </c>
      <c r="U34" s="474"/>
      <c r="V34" s="474">
        <v>1</v>
      </c>
      <c r="W34" s="474">
        <f t="shared" si="16"/>
        <v>1</v>
      </c>
      <c r="X34" s="474">
        <v>2</v>
      </c>
      <c r="Y34" s="474">
        <v>6</v>
      </c>
      <c r="Z34" s="474">
        <f t="shared" si="17"/>
        <v>8</v>
      </c>
      <c r="AA34" s="475"/>
      <c r="AB34" s="475"/>
      <c r="AC34" s="475"/>
    </row>
    <row r="35" spans="1:29" ht="18.75">
      <c r="A35" s="294" t="s">
        <v>651</v>
      </c>
      <c r="B35" s="318" t="s">
        <v>687</v>
      </c>
      <c r="C35" s="468"/>
      <c r="D35" s="469">
        <v>1</v>
      </c>
      <c r="E35" s="469">
        <f t="shared" si="10"/>
        <v>1</v>
      </c>
      <c r="F35" s="470"/>
      <c r="G35" s="471">
        <v>2</v>
      </c>
      <c r="H35" s="471">
        <f t="shared" si="11"/>
        <v>2</v>
      </c>
      <c r="I35" s="472">
        <v>1</v>
      </c>
      <c r="J35" s="469"/>
      <c r="K35" s="469">
        <f t="shared" si="12"/>
        <v>1</v>
      </c>
      <c r="L35" s="474">
        <v>1</v>
      </c>
      <c r="M35" s="474">
        <v>4</v>
      </c>
      <c r="N35" s="473">
        <f t="shared" si="13"/>
        <v>5</v>
      </c>
      <c r="O35" s="474">
        <v>1</v>
      </c>
      <c r="P35" s="474"/>
      <c r="Q35" s="474">
        <f t="shared" si="14"/>
        <v>1</v>
      </c>
      <c r="R35" s="474">
        <v>1</v>
      </c>
      <c r="S35" s="474"/>
      <c r="T35" s="474">
        <f t="shared" si="15"/>
        <v>1</v>
      </c>
      <c r="U35" s="474"/>
      <c r="V35" s="474"/>
      <c r="W35" s="474">
        <f t="shared" si="16"/>
        <v>0</v>
      </c>
      <c r="X35" s="474">
        <v>4</v>
      </c>
      <c r="Y35" s="474">
        <v>7</v>
      </c>
      <c r="Z35" s="474">
        <f t="shared" si="17"/>
        <v>11</v>
      </c>
      <c r="AA35" s="475"/>
      <c r="AB35" s="475"/>
      <c r="AC35" s="475"/>
    </row>
    <row r="36" spans="1:29" ht="18.75">
      <c r="A36" s="294" t="s">
        <v>652</v>
      </c>
      <c r="B36" s="318" t="s">
        <v>688</v>
      </c>
      <c r="C36" s="468"/>
      <c r="D36" s="469">
        <v>1</v>
      </c>
      <c r="E36" s="469">
        <f t="shared" si="10"/>
        <v>1</v>
      </c>
      <c r="F36" s="470"/>
      <c r="G36" s="469">
        <v>1</v>
      </c>
      <c r="H36" s="471">
        <f t="shared" si="11"/>
        <v>1</v>
      </c>
      <c r="I36" s="472"/>
      <c r="J36" s="469">
        <v>1</v>
      </c>
      <c r="K36" s="469">
        <f t="shared" si="12"/>
        <v>1</v>
      </c>
      <c r="L36" s="474"/>
      <c r="M36" s="474">
        <v>1</v>
      </c>
      <c r="N36" s="473">
        <f t="shared" si="13"/>
        <v>1</v>
      </c>
      <c r="O36" s="474">
        <v>1</v>
      </c>
      <c r="P36" s="474">
        <v>1</v>
      </c>
      <c r="Q36" s="474">
        <f t="shared" si="14"/>
        <v>2</v>
      </c>
      <c r="R36" s="474">
        <v>1</v>
      </c>
      <c r="S36" s="474"/>
      <c r="T36" s="474">
        <f t="shared" si="15"/>
        <v>1</v>
      </c>
      <c r="U36" s="474"/>
      <c r="V36" s="474">
        <v>1</v>
      </c>
      <c r="W36" s="474">
        <f t="shared" si="16"/>
        <v>1</v>
      </c>
      <c r="X36" s="474">
        <v>1</v>
      </c>
      <c r="Y36" s="474">
        <v>6</v>
      </c>
      <c r="Z36" s="474">
        <f t="shared" si="17"/>
        <v>7</v>
      </c>
      <c r="AA36" s="475"/>
      <c r="AB36" s="475"/>
      <c r="AC36" s="475"/>
    </row>
    <row r="37" spans="1:29" ht="18.75">
      <c r="A37" s="294" t="s">
        <v>653</v>
      </c>
      <c r="B37" s="313" t="s">
        <v>689</v>
      </c>
      <c r="C37" s="468"/>
      <c r="D37" s="469">
        <v>8</v>
      </c>
      <c r="E37" s="469">
        <f t="shared" si="10"/>
        <v>8</v>
      </c>
      <c r="F37" s="470"/>
      <c r="G37" s="471">
        <v>8</v>
      </c>
      <c r="H37" s="471">
        <f t="shared" si="11"/>
        <v>8</v>
      </c>
      <c r="I37" s="472">
        <v>1</v>
      </c>
      <c r="J37" s="469">
        <v>3</v>
      </c>
      <c r="K37" s="469">
        <f t="shared" si="12"/>
        <v>4</v>
      </c>
      <c r="L37" s="474">
        <v>1</v>
      </c>
      <c r="M37" s="474">
        <v>6</v>
      </c>
      <c r="N37" s="473">
        <f t="shared" si="13"/>
        <v>7</v>
      </c>
      <c r="O37" s="474"/>
      <c r="P37" s="474">
        <v>4</v>
      </c>
      <c r="Q37" s="474">
        <f t="shared" si="14"/>
        <v>4</v>
      </c>
      <c r="R37" s="474">
        <v>2</v>
      </c>
      <c r="S37" s="474">
        <v>2</v>
      </c>
      <c r="T37" s="474">
        <f t="shared" si="15"/>
        <v>4</v>
      </c>
      <c r="U37" s="474"/>
      <c r="V37" s="474">
        <v>2</v>
      </c>
      <c r="W37" s="474">
        <f t="shared" si="16"/>
        <v>2</v>
      </c>
      <c r="X37" s="474">
        <v>4</v>
      </c>
      <c r="Y37" s="474">
        <v>33</v>
      </c>
      <c r="Z37" s="474">
        <f t="shared" si="17"/>
        <v>37</v>
      </c>
      <c r="AA37" s="475"/>
      <c r="AB37" s="475"/>
      <c r="AC37" s="475"/>
    </row>
    <row r="38" spans="1:29" ht="18.75">
      <c r="A38" s="294" t="s">
        <v>654</v>
      </c>
      <c r="B38" s="313" t="s">
        <v>690</v>
      </c>
      <c r="C38" s="468">
        <v>1</v>
      </c>
      <c r="D38" s="469">
        <v>1</v>
      </c>
      <c r="E38" s="469">
        <f t="shared" si="10"/>
        <v>2</v>
      </c>
      <c r="F38" s="470">
        <v>1</v>
      </c>
      <c r="G38" s="471">
        <v>1</v>
      </c>
      <c r="H38" s="471">
        <f t="shared" si="11"/>
        <v>2</v>
      </c>
      <c r="I38" s="472"/>
      <c r="J38" s="469">
        <v>2</v>
      </c>
      <c r="K38" s="469">
        <f t="shared" si="12"/>
        <v>2</v>
      </c>
      <c r="L38" s="474"/>
      <c r="M38" s="474">
        <v>4</v>
      </c>
      <c r="N38" s="473">
        <f t="shared" si="13"/>
        <v>4</v>
      </c>
      <c r="O38" s="474">
        <v>1</v>
      </c>
      <c r="P38" s="474">
        <v>1</v>
      </c>
      <c r="Q38" s="474">
        <f t="shared" si="14"/>
        <v>2</v>
      </c>
      <c r="R38" s="474">
        <v>2</v>
      </c>
      <c r="S38" s="474"/>
      <c r="T38" s="474">
        <f t="shared" si="15"/>
        <v>2</v>
      </c>
      <c r="U38" s="474"/>
      <c r="V38" s="474">
        <v>1</v>
      </c>
      <c r="W38" s="474">
        <f t="shared" si="16"/>
        <v>1</v>
      </c>
      <c r="X38" s="476">
        <f>C38+F38+I38+L38+O38+R38+U38</f>
        <v>5</v>
      </c>
      <c r="Y38" s="476">
        <f>D38+G38+J38+M38+P38+S38+V38</f>
        <v>10</v>
      </c>
      <c r="Z38" s="474">
        <f t="shared" si="17"/>
        <v>15</v>
      </c>
      <c r="AA38" s="475"/>
      <c r="AB38" s="475"/>
      <c r="AC38" s="475"/>
    </row>
    <row r="39" spans="1:29" ht="18.75">
      <c r="A39" s="294" t="s">
        <v>655</v>
      </c>
      <c r="B39" s="320" t="s">
        <v>362</v>
      </c>
      <c r="C39" s="477">
        <v>3</v>
      </c>
      <c r="D39" s="477">
        <v>2</v>
      </c>
      <c r="E39" s="477">
        <v>5</v>
      </c>
      <c r="F39" s="478"/>
      <c r="G39" s="477">
        <v>5</v>
      </c>
      <c r="H39" s="477">
        <v>5</v>
      </c>
      <c r="I39" s="479">
        <v>1</v>
      </c>
      <c r="J39" s="477">
        <v>5</v>
      </c>
      <c r="K39" s="477">
        <v>6</v>
      </c>
      <c r="L39" s="480"/>
      <c r="M39" s="480">
        <v>5</v>
      </c>
      <c r="N39" s="480">
        <v>5</v>
      </c>
      <c r="O39" s="480">
        <v>2</v>
      </c>
      <c r="P39" s="480"/>
      <c r="Q39" s="480">
        <v>2</v>
      </c>
      <c r="R39" s="480">
        <v>2</v>
      </c>
      <c r="S39" s="480"/>
      <c r="T39" s="480">
        <v>2</v>
      </c>
      <c r="U39" s="480">
        <v>1</v>
      </c>
      <c r="V39" s="480">
        <v>1</v>
      </c>
      <c r="W39" s="480">
        <v>2</v>
      </c>
      <c r="X39" s="480">
        <v>9</v>
      </c>
      <c r="Y39" s="480">
        <v>18</v>
      </c>
      <c r="Z39" s="480">
        <v>27</v>
      </c>
      <c r="AA39" s="475"/>
      <c r="AB39" s="475"/>
      <c r="AC39" s="475"/>
    </row>
    <row r="40" spans="1:29" ht="18.75">
      <c r="A40" s="294" t="s">
        <v>656</v>
      </c>
      <c r="B40" s="320" t="s">
        <v>366</v>
      </c>
      <c r="C40" s="477">
        <v>4</v>
      </c>
      <c r="D40" s="477">
        <v>3</v>
      </c>
      <c r="E40" s="477">
        <v>7</v>
      </c>
      <c r="F40" s="478"/>
      <c r="G40" s="477">
        <v>5</v>
      </c>
      <c r="H40" s="477">
        <v>5</v>
      </c>
      <c r="I40" s="479">
        <v>3</v>
      </c>
      <c r="J40" s="477">
        <v>3</v>
      </c>
      <c r="K40" s="477">
        <v>6</v>
      </c>
      <c r="L40" s="480"/>
      <c r="M40" s="480">
        <v>7</v>
      </c>
      <c r="N40" s="480">
        <v>7</v>
      </c>
      <c r="O40" s="480">
        <v>5</v>
      </c>
      <c r="P40" s="480">
        <v>4</v>
      </c>
      <c r="Q40" s="480">
        <v>9</v>
      </c>
      <c r="R40" s="480">
        <v>3</v>
      </c>
      <c r="S40" s="480"/>
      <c r="T40" s="480">
        <v>3</v>
      </c>
      <c r="U40" s="480">
        <v>2</v>
      </c>
      <c r="V40" s="480"/>
      <c r="W40" s="480">
        <v>2</v>
      </c>
      <c r="X40" s="480">
        <v>17</v>
      </c>
      <c r="Y40" s="480">
        <v>22</v>
      </c>
      <c r="Z40" s="480">
        <v>39</v>
      </c>
      <c r="AA40" s="475"/>
      <c r="AB40" s="475"/>
      <c r="AC40" s="475"/>
    </row>
    <row r="41" spans="1:29" ht="18.75">
      <c r="A41" s="294" t="s">
        <v>485</v>
      </c>
      <c r="B41" s="320" t="s">
        <v>371</v>
      </c>
      <c r="C41" s="477" t="s">
        <v>114</v>
      </c>
      <c r="D41" s="477">
        <v>2</v>
      </c>
      <c r="E41" s="477">
        <v>2</v>
      </c>
      <c r="F41" s="481" t="s">
        <v>114</v>
      </c>
      <c r="G41" s="477">
        <v>2</v>
      </c>
      <c r="H41" s="477">
        <v>2</v>
      </c>
      <c r="I41" s="481" t="s">
        <v>114</v>
      </c>
      <c r="J41" s="477">
        <v>2</v>
      </c>
      <c r="K41" s="477">
        <v>2</v>
      </c>
      <c r="L41" s="480" t="s">
        <v>114</v>
      </c>
      <c r="M41" s="480">
        <v>2</v>
      </c>
      <c r="N41" s="480">
        <v>2</v>
      </c>
      <c r="O41" s="480" t="s">
        <v>114</v>
      </c>
      <c r="P41" s="480">
        <v>1</v>
      </c>
      <c r="Q41" s="480">
        <v>1</v>
      </c>
      <c r="R41" s="480">
        <v>1</v>
      </c>
      <c r="S41" s="480">
        <v>1</v>
      </c>
      <c r="T41" s="480">
        <v>2</v>
      </c>
      <c r="U41" s="480"/>
      <c r="V41" s="480"/>
      <c r="W41" s="480"/>
      <c r="X41" s="480">
        <v>1</v>
      </c>
      <c r="Y41" s="480">
        <v>10</v>
      </c>
      <c r="Z41" s="480">
        <v>11</v>
      </c>
      <c r="AA41" s="475"/>
      <c r="AB41" s="475"/>
      <c r="AC41" s="475"/>
    </row>
    <row r="42" spans="1:29" ht="18.75">
      <c r="A42" s="294" t="s">
        <v>657</v>
      </c>
      <c r="B42" s="320" t="s">
        <v>376</v>
      </c>
      <c r="C42" s="477">
        <v>2</v>
      </c>
      <c r="D42" s="477">
        <v>3</v>
      </c>
      <c r="E42" s="477">
        <v>5</v>
      </c>
      <c r="F42" s="478">
        <v>0</v>
      </c>
      <c r="G42" s="477">
        <v>3</v>
      </c>
      <c r="H42" s="477">
        <v>3</v>
      </c>
      <c r="I42" s="479">
        <v>2</v>
      </c>
      <c r="J42" s="477">
        <v>4</v>
      </c>
      <c r="K42" s="477">
        <v>6</v>
      </c>
      <c r="L42" s="480">
        <v>0</v>
      </c>
      <c r="M42" s="480">
        <v>5</v>
      </c>
      <c r="N42" s="480">
        <v>5</v>
      </c>
      <c r="O42" s="480">
        <v>2</v>
      </c>
      <c r="P42" s="480">
        <v>1</v>
      </c>
      <c r="Q42" s="480">
        <v>3</v>
      </c>
      <c r="R42" s="480">
        <v>2</v>
      </c>
      <c r="S42" s="480">
        <v>0</v>
      </c>
      <c r="T42" s="480">
        <v>2</v>
      </c>
      <c r="U42" s="480">
        <v>2</v>
      </c>
      <c r="V42" s="480">
        <v>1</v>
      </c>
      <c r="W42" s="480">
        <v>3</v>
      </c>
      <c r="X42" s="480">
        <v>10</v>
      </c>
      <c r="Y42" s="480">
        <v>17</v>
      </c>
      <c r="Z42" s="480">
        <v>27</v>
      </c>
      <c r="AA42" s="475"/>
      <c r="AB42" s="475"/>
      <c r="AC42" s="475"/>
    </row>
    <row r="43" spans="1:29" ht="18.75">
      <c r="A43" s="294" t="s">
        <v>658</v>
      </c>
      <c r="B43" s="320" t="s">
        <v>330</v>
      </c>
      <c r="C43" s="477" t="s">
        <v>831</v>
      </c>
      <c r="D43" s="477">
        <v>6</v>
      </c>
      <c r="E43" s="477">
        <v>6</v>
      </c>
      <c r="F43" s="478"/>
      <c r="G43" s="477">
        <v>6</v>
      </c>
      <c r="H43" s="477">
        <v>6</v>
      </c>
      <c r="I43" s="479"/>
      <c r="J43" s="477">
        <v>8</v>
      </c>
      <c r="K43" s="477">
        <v>8</v>
      </c>
      <c r="L43" s="480"/>
      <c r="M43" s="480">
        <v>6</v>
      </c>
      <c r="N43" s="480">
        <v>6</v>
      </c>
      <c r="O43" s="480">
        <v>2</v>
      </c>
      <c r="P43" s="480">
        <v>4</v>
      </c>
      <c r="Q43" s="480">
        <f>SUM(O43:P43)</f>
        <v>6</v>
      </c>
      <c r="R43" s="480">
        <v>3</v>
      </c>
      <c r="S43" s="480">
        <v>3</v>
      </c>
      <c r="T43" s="480">
        <f>SUM(R43:S43)</f>
        <v>6</v>
      </c>
      <c r="U43" s="480">
        <v>2</v>
      </c>
      <c r="V43" s="480">
        <v>1</v>
      </c>
      <c r="W43" s="480">
        <f>SUM(U43:V43)</f>
        <v>3</v>
      </c>
      <c r="X43" s="480">
        <v>7</v>
      </c>
      <c r="Y43" s="480">
        <v>34</v>
      </c>
      <c r="Z43" s="480">
        <v>41</v>
      </c>
      <c r="AA43" s="475"/>
      <c r="AB43" s="475"/>
      <c r="AC43" s="475"/>
    </row>
    <row r="44" spans="1:29" ht="18.75">
      <c r="A44" s="294" t="s">
        <v>659</v>
      </c>
      <c r="B44" s="320" t="s">
        <v>337</v>
      </c>
      <c r="C44" s="477">
        <v>1</v>
      </c>
      <c r="D44" s="477">
        <v>5</v>
      </c>
      <c r="E44" s="477">
        <v>6</v>
      </c>
      <c r="F44" s="478"/>
      <c r="G44" s="477">
        <v>6</v>
      </c>
      <c r="H44" s="477">
        <v>6</v>
      </c>
      <c r="I44" s="479"/>
      <c r="J44" s="477">
        <v>5</v>
      </c>
      <c r="K44" s="477">
        <v>5</v>
      </c>
      <c r="L44" s="480"/>
      <c r="M44" s="480">
        <v>5</v>
      </c>
      <c r="N44" s="480">
        <v>5</v>
      </c>
      <c r="O44" s="480"/>
      <c r="P44" s="480">
        <v>3</v>
      </c>
      <c r="Q44" s="480">
        <v>3</v>
      </c>
      <c r="R44" s="480">
        <v>2</v>
      </c>
      <c r="S44" s="480"/>
      <c r="T44" s="480">
        <v>2</v>
      </c>
      <c r="U44" s="480">
        <v>1</v>
      </c>
      <c r="V44" s="480">
        <v>1</v>
      </c>
      <c r="W44" s="480">
        <v>2</v>
      </c>
      <c r="X44" s="480">
        <v>4</v>
      </c>
      <c r="Y44" s="480">
        <v>25</v>
      </c>
      <c r="Z44" s="480">
        <v>29</v>
      </c>
      <c r="AA44" s="475"/>
      <c r="AB44" s="475"/>
      <c r="AC44" s="475"/>
    </row>
    <row r="45" spans="1:29" ht="18.75">
      <c r="A45" s="294" t="s">
        <v>660</v>
      </c>
      <c r="B45" s="320" t="s">
        <v>342</v>
      </c>
      <c r="C45" s="477" t="s">
        <v>114</v>
      </c>
      <c r="D45" s="477">
        <v>2</v>
      </c>
      <c r="E45" s="477">
        <v>2</v>
      </c>
      <c r="F45" s="478" t="s">
        <v>114</v>
      </c>
      <c r="G45" s="477">
        <v>2</v>
      </c>
      <c r="H45" s="477">
        <v>2</v>
      </c>
      <c r="I45" s="479" t="s">
        <v>114</v>
      </c>
      <c r="J45" s="477">
        <v>2</v>
      </c>
      <c r="K45" s="477">
        <v>2</v>
      </c>
      <c r="L45" s="479" t="s">
        <v>114</v>
      </c>
      <c r="M45" s="477">
        <v>2</v>
      </c>
      <c r="N45" s="477">
        <v>2</v>
      </c>
      <c r="O45" s="479" t="s">
        <v>114</v>
      </c>
      <c r="P45" s="477">
        <v>1</v>
      </c>
      <c r="Q45" s="477">
        <v>1</v>
      </c>
      <c r="R45" s="479">
        <v>1</v>
      </c>
      <c r="S45" s="477">
        <v>1</v>
      </c>
      <c r="T45" s="477">
        <v>2</v>
      </c>
      <c r="U45" s="479" t="s">
        <v>114</v>
      </c>
      <c r="V45" s="477">
        <v>1</v>
      </c>
      <c r="W45" s="477">
        <v>1</v>
      </c>
      <c r="X45" s="477">
        <f>SUM(C45,F45,I45,L45,O45,R45,U45)</f>
        <v>1</v>
      </c>
      <c r="Y45" s="477">
        <f>SUM(D45,G45,J45,M45,P45,S45,V45)</f>
        <v>11</v>
      </c>
      <c r="Z45" s="477">
        <f>SUM(E45,H45,K45,N45,Q45,T45,W45)</f>
        <v>12</v>
      </c>
      <c r="AA45" s="475"/>
      <c r="AB45" s="475"/>
      <c r="AC45" s="475"/>
    </row>
    <row r="46" spans="1:29" ht="18.75">
      <c r="A46" s="294" t="s">
        <v>661</v>
      </c>
      <c r="B46" s="320" t="s">
        <v>348</v>
      </c>
      <c r="C46" s="477" t="s">
        <v>114</v>
      </c>
      <c r="D46" s="477" t="s">
        <v>114</v>
      </c>
      <c r="E46" s="477" t="s">
        <v>114</v>
      </c>
      <c r="F46" s="477" t="s">
        <v>114</v>
      </c>
      <c r="G46" s="477" t="s">
        <v>114</v>
      </c>
      <c r="H46" s="477" t="s">
        <v>114</v>
      </c>
      <c r="I46" s="477" t="s">
        <v>114</v>
      </c>
      <c r="J46" s="477" t="s">
        <v>114</v>
      </c>
      <c r="K46" s="477" t="s">
        <v>114</v>
      </c>
      <c r="L46" s="477" t="s">
        <v>114</v>
      </c>
      <c r="M46" s="477" t="s">
        <v>114</v>
      </c>
      <c r="N46" s="477" t="s">
        <v>114</v>
      </c>
      <c r="O46" s="477" t="s">
        <v>114</v>
      </c>
      <c r="P46" s="477" t="s">
        <v>114</v>
      </c>
      <c r="Q46" s="477" t="s">
        <v>114</v>
      </c>
      <c r="R46" s="477" t="s">
        <v>114</v>
      </c>
      <c r="S46" s="477" t="s">
        <v>114</v>
      </c>
      <c r="T46" s="477" t="s">
        <v>114</v>
      </c>
      <c r="U46" s="477" t="s">
        <v>114</v>
      </c>
      <c r="V46" s="477" t="s">
        <v>114</v>
      </c>
      <c r="W46" s="477" t="s">
        <v>114</v>
      </c>
      <c r="X46" s="477" t="s">
        <v>114</v>
      </c>
      <c r="Y46" s="477" t="s">
        <v>114</v>
      </c>
      <c r="Z46" s="477" t="s">
        <v>114</v>
      </c>
      <c r="AA46" s="475"/>
      <c r="AB46" s="475"/>
      <c r="AC46" s="475"/>
    </row>
    <row r="47" spans="1:29" ht="18.75">
      <c r="A47" s="294" t="s">
        <v>662</v>
      </c>
      <c r="B47" s="320" t="s">
        <v>351</v>
      </c>
      <c r="C47" s="477">
        <v>1</v>
      </c>
      <c r="D47" s="477">
        <v>4</v>
      </c>
      <c r="E47" s="477">
        <v>5</v>
      </c>
      <c r="F47" s="482">
        <v>0</v>
      </c>
      <c r="G47" s="477">
        <v>4</v>
      </c>
      <c r="H47" s="477">
        <v>4</v>
      </c>
      <c r="I47" s="483">
        <v>1</v>
      </c>
      <c r="J47" s="477">
        <v>2</v>
      </c>
      <c r="K47" s="477">
        <v>3</v>
      </c>
      <c r="L47" s="480">
        <v>0</v>
      </c>
      <c r="M47" s="480">
        <v>3</v>
      </c>
      <c r="N47" s="480">
        <v>3</v>
      </c>
      <c r="O47" s="480">
        <v>1</v>
      </c>
      <c r="P47" s="480">
        <v>2</v>
      </c>
      <c r="Q47" s="480">
        <v>4</v>
      </c>
      <c r="R47" s="480">
        <v>1</v>
      </c>
      <c r="S47" s="480">
        <v>2</v>
      </c>
      <c r="T47" s="480">
        <v>3</v>
      </c>
      <c r="U47" s="480">
        <v>0</v>
      </c>
      <c r="V47" s="480">
        <v>3</v>
      </c>
      <c r="W47" s="480">
        <v>3</v>
      </c>
      <c r="X47" s="480">
        <v>4</v>
      </c>
      <c r="Y47" s="480">
        <v>20</v>
      </c>
      <c r="Z47" s="480">
        <v>24</v>
      </c>
      <c r="AA47" s="475"/>
      <c r="AB47" s="475"/>
      <c r="AC47" s="475"/>
    </row>
    <row r="48" spans="1:29" ht="18.75">
      <c r="A48" s="294" t="s">
        <v>663</v>
      </c>
      <c r="B48" s="320" t="s">
        <v>356</v>
      </c>
      <c r="C48" s="477"/>
      <c r="D48" s="477">
        <v>2</v>
      </c>
      <c r="E48" s="477">
        <v>2</v>
      </c>
      <c r="F48" s="478"/>
      <c r="G48" s="477">
        <v>4</v>
      </c>
      <c r="H48" s="477">
        <v>4</v>
      </c>
      <c r="I48" s="479"/>
      <c r="J48" s="477">
        <v>1</v>
      </c>
      <c r="K48" s="477">
        <v>1</v>
      </c>
      <c r="L48" s="480"/>
      <c r="M48" s="480">
        <v>2</v>
      </c>
      <c r="N48" s="480">
        <v>2</v>
      </c>
      <c r="O48" s="480">
        <v>1</v>
      </c>
      <c r="P48" s="480"/>
      <c r="Q48" s="480">
        <v>1</v>
      </c>
      <c r="R48" s="480">
        <v>1</v>
      </c>
      <c r="S48" s="480"/>
      <c r="T48" s="480">
        <v>1</v>
      </c>
      <c r="U48" s="480"/>
      <c r="V48" s="480">
        <v>2</v>
      </c>
      <c r="W48" s="480">
        <v>2</v>
      </c>
      <c r="X48" s="480">
        <v>2</v>
      </c>
      <c r="Y48" s="480">
        <v>8</v>
      </c>
      <c r="Z48" s="480">
        <v>10</v>
      </c>
      <c r="AA48" s="475"/>
      <c r="AB48" s="475"/>
      <c r="AC48" s="475"/>
    </row>
    <row r="49" spans="1:29" ht="18.75">
      <c r="A49" s="294" t="s">
        <v>664</v>
      </c>
      <c r="B49" s="320" t="s">
        <v>458</v>
      </c>
      <c r="C49" s="484">
        <v>2</v>
      </c>
      <c r="D49" s="484">
        <v>12</v>
      </c>
      <c r="E49" s="484">
        <f>SUM(C49:D49)</f>
        <v>14</v>
      </c>
      <c r="F49" s="485">
        <v>1</v>
      </c>
      <c r="G49" s="484">
        <v>10</v>
      </c>
      <c r="H49" s="484">
        <f>SUM(F49:G49)</f>
        <v>11</v>
      </c>
      <c r="I49" s="486">
        <v>6</v>
      </c>
      <c r="J49" s="484">
        <v>9</v>
      </c>
      <c r="K49" s="484">
        <f>SUM(I49:J49)</f>
        <v>15</v>
      </c>
      <c r="L49" s="487">
        <v>1</v>
      </c>
      <c r="M49" s="487">
        <v>17</v>
      </c>
      <c r="N49" s="487">
        <f>SUM(L49:M49)</f>
        <v>18</v>
      </c>
      <c r="O49" s="487">
        <v>8</v>
      </c>
      <c r="P49" s="487">
        <v>5</v>
      </c>
      <c r="Q49" s="487">
        <f>SUM(O49:P49)</f>
        <v>13</v>
      </c>
      <c r="R49" s="487">
        <v>5</v>
      </c>
      <c r="S49" s="487">
        <v>1</v>
      </c>
      <c r="T49" s="487">
        <f>SUM(R49:S49)</f>
        <v>6</v>
      </c>
      <c r="U49" s="487">
        <v>5</v>
      </c>
      <c r="V49" s="487">
        <v>7</v>
      </c>
      <c r="W49" s="487">
        <f>SUM(U49:V49)</f>
        <v>12</v>
      </c>
      <c r="X49" s="487">
        <v>4</v>
      </c>
      <c r="Y49" s="487">
        <v>0</v>
      </c>
      <c r="Z49" s="487">
        <f>SUM(X49:Y49)</f>
        <v>4</v>
      </c>
      <c r="AA49" s="475"/>
      <c r="AB49" s="475"/>
      <c r="AC49" s="475"/>
    </row>
    <row r="50" spans="1:29" ht="18.75">
      <c r="A50" s="294" t="s">
        <v>665</v>
      </c>
      <c r="B50" s="320" t="s">
        <v>459</v>
      </c>
      <c r="C50" s="484">
        <v>0</v>
      </c>
      <c r="D50" s="484">
        <v>2</v>
      </c>
      <c r="E50" s="484">
        <f aca="true" t="shared" si="18" ref="E50:E56">SUM(C50:D50)</f>
        <v>2</v>
      </c>
      <c r="F50" s="485">
        <v>0</v>
      </c>
      <c r="G50" s="484">
        <v>2</v>
      </c>
      <c r="H50" s="484">
        <f aca="true" t="shared" si="19" ref="H50:H56">SUM(F50:G50)</f>
        <v>2</v>
      </c>
      <c r="I50" s="486">
        <v>0</v>
      </c>
      <c r="J50" s="484">
        <v>2</v>
      </c>
      <c r="K50" s="484">
        <f aca="true" t="shared" si="20" ref="K50:K56">SUM(I50:J50)</f>
        <v>2</v>
      </c>
      <c r="L50" s="487">
        <v>2</v>
      </c>
      <c r="M50" s="487">
        <v>4</v>
      </c>
      <c r="N50" s="487">
        <f aca="true" t="shared" si="21" ref="N50:N56">SUM(L50:M50)</f>
        <v>6</v>
      </c>
      <c r="O50" s="487">
        <v>1</v>
      </c>
      <c r="P50" s="487">
        <v>1</v>
      </c>
      <c r="Q50" s="487">
        <f aca="true" t="shared" si="22" ref="Q50:Q56">SUM(O50:P50)</f>
        <v>2</v>
      </c>
      <c r="R50" s="487">
        <v>1</v>
      </c>
      <c r="S50" s="487">
        <v>0</v>
      </c>
      <c r="T50" s="487">
        <f aca="true" t="shared" si="23" ref="T50:T56">SUM(R50:S50)</f>
        <v>1</v>
      </c>
      <c r="U50" s="487">
        <v>2</v>
      </c>
      <c r="V50" s="487">
        <v>1</v>
      </c>
      <c r="W50" s="487">
        <f aca="true" t="shared" si="24" ref="W50:W56">SUM(U50:V50)</f>
        <v>3</v>
      </c>
      <c r="X50" s="487">
        <v>0</v>
      </c>
      <c r="Y50" s="487">
        <v>1</v>
      </c>
      <c r="Z50" s="487">
        <f aca="true" t="shared" si="25" ref="Z50:Z56">SUM(X50:Y50)</f>
        <v>1</v>
      </c>
      <c r="AA50" s="475"/>
      <c r="AB50" s="475"/>
      <c r="AC50" s="475"/>
    </row>
    <row r="51" spans="1:29" ht="18.75">
      <c r="A51" s="294" t="s">
        <v>666</v>
      </c>
      <c r="B51" s="320" t="s">
        <v>452</v>
      </c>
      <c r="C51" s="484">
        <v>3</v>
      </c>
      <c r="D51" s="484">
        <v>1</v>
      </c>
      <c r="E51" s="484">
        <f t="shared" si="18"/>
        <v>4</v>
      </c>
      <c r="F51" s="485">
        <v>0</v>
      </c>
      <c r="G51" s="484">
        <v>4</v>
      </c>
      <c r="H51" s="484">
        <f t="shared" si="19"/>
        <v>4</v>
      </c>
      <c r="I51" s="486">
        <v>4</v>
      </c>
      <c r="J51" s="484">
        <v>0</v>
      </c>
      <c r="K51" s="484">
        <f t="shared" si="20"/>
        <v>4</v>
      </c>
      <c r="L51" s="487">
        <v>2</v>
      </c>
      <c r="M51" s="487">
        <v>0</v>
      </c>
      <c r="N51" s="487">
        <f t="shared" si="21"/>
        <v>2</v>
      </c>
      <c r="O51" s="487">
        <v>1</v>
      </c>
      <c r="P51" s="487">
        <v>1</v>
      </c>
      <c r="Q51" s="487">
        <f t="shared" si="22"/>
        <v>2</v>
      </c>
      <c r="R51" s="487">
        <v>1</v>
      </c>
      <c r="S51" s="487">
        <v>1</v>
      </c>
      <c r="T51" s="487">
        <f t="shared" si="23"/>
        <v>2</v>
      </c>
      <c r="U51" s="487">
        <v>0</v>
      </c>
      <c r="V51" s="487">
        <v>4</v>
      </c>
      <c r="W51" s="487">
        <f t="shared" si="24"/>
        <v>4</v>
      </c>
      <c r="X51" s="487">
        <v>1</v>
      </c>
      <c r="Y51" s="487">
        <v>0</v>
      </c>
      <c r="Z51" s="487">
        <f t="shared" si="25"/>
        <v>1</v>
      </c>
      <c r="AA51" s="475"/>
      <c r="AB51" s="475"/>
      <c r="AC51" s="475"/>
    </row>
    <row r="52" spans="1:29" ht="18.75">
      <c r="A52" s="294" t="s">
        <v>667</v>
      </c>
      <c r="B52" s="320" t="s">
        <v>453</v>
      </c>
      <c r="C52" s="484">
        <v>0</v>
      </c>
      <c r="D52" s="484">
        <v>0</v>
      </c>
      <c r="E52" s="484">
        <f t="shared" si="18"/>
        <v>0</v>
      </c>
      <c r="F52" s="485">
        <v>0</v>
      </c>
      <c r="G52" s="484">
        <v>0</v>
      </c>
      <c r="H52" s="484">
        <f t="shared" si="19"/>
        <v>0</v>
      </c>
      <c r="I52" s="486">
        <v>0</v>
      </c>
      <c r="J52" s="484">
        <v>0</v>
      </c>
      <c r="K52" s="484">
        <f t="shared" si="20"/>
        <v>0</v>
      </c>
      <c r="L52" s="487">
        <v>0</v>
      </c>
      <c r="M52" s="487">
        <v>0</v>
      </c>
      <c r="N52" s="487">
        <f t="shared" si="21"/>
        <v>0</v>
      </c>
      <c r="O52" s="487">
        <v>0</v>
      </c>
      <c r="P52" s="487">
        <v>0</v>
      </c>
      <c r="Q52" s="487">
        <f t="shared" si="22"/>
        <v>0</v>
      </c>
      <c r="R52" s="487">
        <v>0</v>
      </c>
      <c r="S52" s="487">
        <v>0</v>
      </c>
      <c r="T52" s="487">
        <f t="shared" si="23"/>
        <v>0</v>
      </c>
      <c r="U52" s="487">
        <v>0</v>
      </c>
      <c r="V52" s="487">
        <v>0</v>
      </c>
      <c r="W52" s="487">
        <f t="shared" si="24"/>
        <v>0</v>
      </c>
      <c r="X52" s="487">
        <v>0</v>
      </c>
      <c r="Y52" s="487">
        <v>0</v>
      </c>
      <c r="Z52" s="487">
        <f t="shared" si="25"/>
        <v>0</v>
      </c>
      <c r="AA52" s="475"/>
      <c r="AB52" s="475"/>
      <c r="AC52" s="475"/>
    </row>
    <row r="53" spans="1:29" ht="18.75">
      <c r="A53" s="294" t="s">
        <v>668</v>
      </c>
      <c r="B53" s="320" t="s">
        <v>454</v>
      </c>
      <c r="C53" s="484">
        <v>0</v>
      </c>
      <c r="D53" s="484">
        <v>1</v>
      </c>
      <c r="E53" s="484">
        <f t="shared" si="18"/>
        <v>1</v>
      </c>
      <c r="F53" s="485">
        <v>0</v>
      </c>
      <c r="G53" s="484">
        <v>1</v>
      </c>
      <c r="H53" s="484">
        <f t="shared" si="19"/>
        <v>1</v>
      </c>
      <c r="I53" s="486">
        <v>0</v>
      </c>
      <c r="J53" s="484">
        <v>1</v>
      </c>
      <c r="K53" s="484">
        <f t="shared" si="20"/>
        <v>1</v>
      </c>
      <c r="L53" s="487">
        <v>0</v>
      </c>
      <c r="M53" s="487">
        <v>1</v>
      </c>
      <c r="N53" s="487">
        <f t="shared" si="21"/>
        <v>1</v>
      </c>
      <c r="O53" s="487">
        <v>1</v>
      </c>
      <c r="P53" s="487">
        <v>0</v>
      </c>
      <c r="Q53" s="487">
        <f t="shared" si="22"/>
        <v>1</v>
      </c>
      <c r="R53" s="487">
        <v>1</v>
      </c>
      <c r="S53" s="487">
        <v>0</v>
      </c>
      <c r="T53" s="487">
        <f t="shared" si="23"/>
        <v>1</v>
      </c>
      <c r="U53" s="487">
        <v>0</v>
      </c>
      <c r="V53" s="487">
        <v>0</v>
      </c>
      <c r="W53" s="487">
        <f t="shared" si="24"/>
        <v>0</v>
      </c>
      <c r="X53" s="487">
        <v>0</v>
      </c>
      <c r="Y53" s="487">
        <v>0</v>
      </c>
      <c r="Z53" s="487">
        <f t="shared" si="25"/>
        <v>0</v>
      </c>
      <c r="AA53" s="475"/>
      <c r="AB53" s="475"/>
      <c r="AC53" s="475"/>
    </row>
    <row r="54" spans="1:29" ht="18.75">
      <c r="A54" s="294" t="s">
        <v>669</v>
      </c>
      <c r="B54" s="320" t="s">
        <v>455</v>
      </c>
      <c r="C54" s="484">
        <v>1</v>
      </c>
      <c r="D54" s="484">
        <v>2</v>
      </c>
      <c r="E54" s="484">
        <f t="shared" si="18"/>
        <v>3</v>
      </c>
      <c r="F54" s="485">
        <v>1</v>
      </c>
      <c r="G54" s="484">
        <v>3</v>
      </c>
      <c r="H54" s="484">
        <f t="shared" si="19"/>
        <v>4</v>
      </c>
      <c r="I54" s="486">
        <v>5</v>
      </c>
      <c r="J54" s="484">
        <v>4</v>
      </c>
      <c r="K54" s="484">
        <f t="shared" si="20"/>
        <v>9</v>
      </c>
      <c r="L54" s="487">
        <v>1</v>
      </c>
      <c r="M54" s="487">
        <v>3</v>
      </c>
      <c r="N54" s="487">
        <f t="shared" si="21"/>
        <v>4</v>
      </c>
      <c r="O54" s="487">
        <v>0</v>
      </c>
      <c r="P54" s="487">
        <v>2</v>
      </c>
      <c r="Q54" s="487">
        <f t="shared" si="22"/>
        <v>2</v>
      </c>
      <c r="R54" s="487">
        <v>0</v>
      </c>
      <c r="S54" s="487">
        <v>2</v>
      </c>
      <c r="T54" s="487">
        <f t="shared" si="23"/>
        <v>2</v>
      </c>
      <c r="U54" s="487">
        <v>0</v>
      </c>
      <c r="V54" s="487">
        <v>3</v>
      </c>
      <c r="W54" s="487">
        <f t="shared" si="24"/>
        <v>3</v>
      </c>
      <c r="X54" s="487">
        <v>2</v>
      </c>
      <c r="Y54" s="487">
        <v>2</v>
      </c>
      <c r="Z54" s="487">
        <f t="shared" si="25"/>
        <v>4</v>
      </c>
      <c r="AA54" s="475"/>
      <c r="AB54" s="475"/>
      <c r="AC54" s="475"/>
    </row>
    <row r="55" spans="1:29" ht="18.75">
      <c r="A55" s="294" t="s">
        <v>674</v>
      </c>
      <c r="B55" s="320" t="s">
        <v>456</v>
      </c>
      <c r="C55" s="484">
        <v>0</v>
      </c>
      <c r="D55" s="484">
        <v>1</v>
      </c>
      <c r="E55" s="484">
        <f t="shared" si="18"/>
        <v>1</v>
      </c>
      <c r="F55" s="485">
        <v>0</v>
      </c>
      <c r="G55" s="484">
        <v>2</v>
      </c>
      <c r="H55" s="484">
        <f t="shared" si="19"/>
        <v>2</v>
      </c>
      <c r="I55" s="486">
        <v>0</v>
      </c>
      <c r="J55" s="484">
        <v>1</v>
      </c>
      <c r="K55" s="484">
        <f t="shared" si="20"/>
        <v>1</v>
      </c>
      <c r="L55" s="487">
        <v>0</v>
      </c>
      <c r="M55" s="487">
        <v>2</v>
      </c>
      <c r="N55" s="487">
        <f t="shared" si="21"/>
        <v>2</v>
      </c>
      <c r="O55" s="487">
        <v>0</v>
      </c>
      <c r="P55" s="487">
        <v>1</v>
      </c>
      <c r="Q55" s="487">
        <f t="shared" si="22"/>
        <v>1</v>
      </c>
      <c r="R55" s="487">
        <v>1</v>
      </c>
      <c r="S55" s="487">
        <v>0</v>
      </c>
      <c r="T55" s="487">
        <f t="shared" si="23"/>
        <v>1</v>
      </c>
      <c r="U55" s="487">
        <v>1</v>
      </c>
      <c r="V55" s="487">
        <v>0</v>
      </c>
      <c r="W55" s="487">
        <f t="shared" si="24"/>
        <v>1</v>
      </c>
      <c r="X55" s="487">
        <v>1</v>
      </c>
      <c r="Y55" s="487">
        <v>0</v>
      </c>
      <c r="Z55" s="487">
        <f t="shared" si="25"/>
        <v>1</v>
      </c>
      <c r="AA55" s="475"/>
      <c r="AB55" s="475"/>
      <c r="AC55" s="475"/>
    </row>
    <row r="56" spans="1:29" ht="18.75">
      <c r="A56" s="294" t="s">
        <v>675</v>
      </c>
      <c r="B56" s="320" t="s">
        <v>423</v>
      </c>
      <c r="C56" s="484">
        <v>0</v>
      </c>
      <c r="D56" s="484">
        <v>1</v>
      </c>
      <c r="E56" s="484">
        <f t="shared" si="18"/>
        <v>1</v>
      </c>
      <c r="F56" s="485">
        <v>0</v>
      </c>
      <c r="G56" s="484">
        <v>1</v>
      </c>
      <c r="H56" s="484">
        <f t="shared" si="19"/>
        <v>1</v>
      </c>
      <c r="I56" s="486">
        <v>1</v>
      </c>
      <c r="J56" s="484">
        <v>0</v>
      </c>
      <c r="K56" s="484">
        <f t="shared" si="20"/>
        <v>1</v>
      </c>
      <c r="L56" s="487">
        <v>0</v>
      </c>
      <c r="M56" s="487">
        <v>0</v>
      </c>
      <c r="N56" s="487">
        <f t="shared" si="21"/>
        <v>0</v>
      </c>
      <c r="O56" s="487">
        <v>0</v>
      </c>
      <c r="P56" s="487">
        <v>0</v>
      </c>
      <c r="Q56" s="487">
        <f t="shared" si="22"/>
        <v>0</v>
      </c>
      <c r="R56" s="487">
        <v>1</v>
      </c>
      <c r="S56" s="487">
        <v>0</v>
      </c>
      <c r="T56" s="487">
        <f t="shared" si="23"/>
        <v>1</v>
      </c>
      <c r="U56" s="487">
        <v>0</v>
      </c>
      <c r="V56" s="487">
        <v>1</v>
      </c>
      <c r="W56" s="487">
        <f t="shared" si="24"/>
        <v>1</v>
      </c>
      <c r="X56" s="487">
        <v>0</v>
      </c>
      <c r="Y56" s="487">
        <v>0</v>
      </c>
      <c r="Z56" s="487">
        <f t="shared" si="25"/>
        <v>0</v>
      </c>
      <c r="AA56" s="475"/>
      <c r="AB56" s="475"/>
      <c r="AC56" s="475"/>
    </row>
    <row r="57" spans="1:29" ht="18.75">
      <c r="A57" s="294" t="s">
        <v>695</v>
      </c>
      <c r="B57" s="313" t="s">
        <v>718</v>
      </c>
      <c r="C57" s="484">
        <v>0</v>
      </c>
      <c r="D57" s="484">
        <v>1</v>
      </c>
      <c r="E57" s="484">
        <f aca="true" t="shared" si="26" ref="E57:E64">SUM(C57:D57)</f>
        <v>1</v>
      </c>
      <c r="F57" s="485">
        <v>0</v>
      </c>
      <c r="G57" s="484">
        <v>1</v>
      </c>
      <c r="H57" s="484">
        <f aca="true" t="shared" si="27" ref="H57:H64">SUM(F57:G57)</f>
        <v>1</v>
      </c>
      <c r="I57" s="486">
        <v>0</v>
      </c>
      <c r="J57" s="484">
        <v>1</v>
      </c>
      <c r="K57" s="484">
        <f aca="true" t="shared" si="28" ref="K57:K64">SUM(I57:J57)</f>
        <v>1</v>
      </c>
      <c r="L57" s="488">
        <v>0</v>
      </c>
      <c r="M57" s="488">
        <v>1</v>
      </c>
      <c r="N57" s="488">
        <f aca="true" t="shared" si="29" ref="N57:N64">SUM(L57:M57)</f>
        <v>1</v>
      </c>
      <c r="O57" s="488">
        <v>1</v>
      </c>
      <c r="P57" s="488">
        <v>1</v>
      </c>
      <c r="Q57" s="488">
        <f aca="true" t="shared" si="30" ref="Q57:Q64">SUM(O57:P57)</f>
        <v>2</v>
      </c>
      <c r="R57" s="488">
        <v>2</v>
      </c>
      <c r="S57" s="488">
        <v>0</v>
      </c>
      <c r="T57" s="488">
        <f aca="true" t="shared" si="31" ref="T57:T64">SUM(R57:S57)</f>
        <v>2</v>
      </c>
      <c r="U57" s="488">
        <v>1</v>
      </c>
      <c r="V57" s="488">
        <v>0</v>
      </c>
      <c r="W57" s="488">
        <f aca="true" t="shared" si="32" ref="W57:W64">SUM(U57:V57)</f>
        <v>1</v>
      </c>
      <c r="X57" s="489">
        <f>C57+F57+I57+L57+O57+R57+U57</f>
        <v>4</v>
      </c>
      <c r="Y57" s="489">
        <f>D57+G57+J57+M57+P57+S57+V57</f>
        <v>5</v>
      </c>
      <c r="Z57" s="488">
        <f aca="true" t="shared" si="33" ref="Z57:Z64">SUM(X57:Y57)</f>
        <v>9</v>
      </c>
      <c r="AA57" s="475"/>
      <c r="AB57" s="475"/>
      <c r="AC57" s="475"/>
    </row>
    <row r="58" spans="1:29" ht="18.75">
      <c r="A58" s="294" t="s">
        <v>696</v>
      </c>
      <c r="B58" s="313" t="s">
        <v>691</v>
      </c>
      <c r="C58" s="484">
        <v>0</v>
      </c>
      <c r="D58" s="484">
        <v>1</v>
      </c>
      <c r="E58" s="484">
        <f t="shared" si="26"/>
        <v>1</v>
      </c>
      <c r="F58" s="485">
        <v>0</v>
      </c>
      <c r="G58" s="484">
        <v>2</v>
      </c>
      <c r="H58" s="484">
        <f t="shared" si="27"/>
        <v>2</v>
      </c>
      <c r="I58" s="486">
        <v>0</v>
      </c>
      <c r="J58" s="484">
        <v>3</v>
      </c>
      <c r="K58" s="484">
        <f t="shared" si="28"/>
        <v>3</v>
      </c>
      <c r="L58" s="488">
        <v>1</v>
      </c>
      <c r="M58" s="488">
        <v>2</v>
      </c>
      <c r="N58" s="488">
        <f t="shared" si="29"/>
        <v>3</v>
      </c>
      <c r="O58" s="488">
        <v>2</v>
      </c>
      <c r="P58" s="488">
        <v>1</v>
      </c>
      <c r="Q58" s="488">
        <f t="shared" si="30"/>
        <v>3</v>
      </c>
      <c r="R58" s="488">
        <v>1</v>
      </c>
      <c r="S58" s="488">
        <v>0</v>
      </c>
      <c r="T58" s="488">
        <f t="shared" si="31"/>
        <v>1</v>
      </c>
      <c r="U58" s="488">
        <v>0</v>
      </c>
      <c r="V58" s="488">
        <v>1</v>
      </c>
      <c r="W58" s="488">
        <f t="shared" si="32"/>
        <v>1</v>
      </c>
      <c r="X58" s="488">
        <v>4</v>
      </c>
      <c r="Y58" s="488">
        <v>10</v>
      </c>
      <c r="Z58" s="488">
        <f t="shared" si="33"/>
        <v>14</v>
      </c>
      <c r="AA58" s="475"/>
      <c r="AB58" s="475"/>
      <c r="AC58" s="475"/>
    </row>
    <row r="59" spans="1:29" ht="18.75">
      <c r="A59" s="294" t="s">
        <v>697</v>
      </c>
      <c r="B59" s="313" t="s">
        <v>719</v>
      </c>
      <c r="C59" s="484">
        <v>1</v>
      </c>
      <c r="D59" s="484">
        <v>4</v>
      </c>
      <c r="E59" s="484">
        <f t="shared" si="26"/>
        <v>5</v>
      </c>
      <c r="F59" s="485">
        <v>0</v>
      </c>
      <c r="G59" s="484">
        <v>3</v>
      </c>
      <c r="H59" s="484">
        <f t="shared" si="27"/>
        <v>3</v>
      </c>
      <c r="I59" s="486">
        <v>0</v>
      </c>
      <c r="J59" s="484">
        <v>1</v>
      </c>
      <c r="K59" s="484">
        <f t="shared" si="28"/>
        <v>1</v>
      </c>
      <c r="L59" s="488">
        <v>0</v>
      </c>
      <c r="M59" s="488">
        <v>1</v>
      </c>
      <c r="N59" s="488">
        <f t="shared" si="29"/>
        <v>1</v>
      </c>
      <c r="O59" s="488">
        <v>1</v>
      </c>
      <c r="P59" s="488">
        <v>0</v>
      </c>
      <c r="Q59" s="488">
        <f t="shared" si="30"/>
        <v>1</v>
      </c>
      <c r="R59" s="488">
        <v>2</v>
      </c>
      <c r="S59" s="488">
        <v>1</v>
      </c>
      <c r="T59" s="488">
        <f t="shared" si="31"/>
        <v>3</v>
      </c>
      <c r="U59" s="488">
        <v>1</v>
      </c>
      <c r="V59" s="488">
        <v>1</v>
      </c>
      <c r="W59" s="488">
        <f t="shared" si="32"/>
        <v>2</v>
      </c>
      <c r="X59" s="488">
        <v>5</v>
      </c>
      <c r="Y59" s="488">
        <v>11</v>
      </c>
      <c r="Z59" s="488">
        <f t="shared" si="33"/>
        <v>16</v>
      </c>
      <c r="AA59" s="475"/>
      <c r="AB59" s="475"/>
      <c r="AC59" s="475"/>
    </row>
    <row r="60" spans="1:29" ht="18.75">
      <c r="A60" s="294" t="s">
        <v>484</v>
      </c>
      <c r="B60" s="313" t="s">
        <v>492</v>
      </c>
      <c r="C60" s="298">
        <v>3</v>
      </c>
      <c r="D60" s="298">
        <v>4</v>
      </c>
      <c r="E60" s="298">
        <f t="shared" si="26"/>
        <v>7</v>
      </c>
      <c r="F60" s="435" t="s">
        <v>114</v>
      </c>
      <c r="G60" s="298">
        <v>4</v>
      </c>
      <c r="H60" s="298">
        <f t="shared" si="27"/>
        <v>4</v>
      </c>
      <c r="I60" s="490">
        <v>3</v>
      </c>
      <c r="J60" s="298">
        <v>4</v>
      </c>
      <c r="K60" s="298">
        <f t="shared" si="28"/>
        <v>7</v>
      </c>
      <c r="L60" s="306">
        <v>1</v>
      </c>
      <c r="M60" s="306">
        <v>6</v>
      </c>
      <c r="N60" s="306">
        <f t="shared" si="29"/>
        <v>7</v>
      </c>
      <c r="O60" s="306">
        <v>2</v>
      </c>
      <c r="P60" s="306">
        <v>3</v>
      </c>
      <c r="Q60" s="306">
        <f t="shared" si="30"/>
        <v>5</v>
      </c>
      <c r="R60" s="306">
        <v>2</v>
      </c>
      <c r="S60" s="306">
        <v>1</v>
      </c>
      <c r="T60" s="306">
        <f t="shared" si="31"/>
        <v>3</v>
      </c>
      <c r="U60" s="306">
        <v>2</v>
      </c>
      <c r="V60" s="306"/>
      <c r="W60" s="306">
        <f t="shared" si="32"/>
        <v>2</v>
      </c>
      <c r="X60" s="298">
        <f aca="true" t="shared" si="34" ref="X60:Y64">SUM(C60,F60,I60,L60,O60,R60,U60)</f>
        <v>13</v>
      </c>
      <c r="Y60" s="298">
        <f t="shared" si="34"/>
        <v>22</v>
      </c>
      <c r="Z60" s="298">
        <f t="shared" si="33"/>
        <v>35</v>
      </c>
      <c r="AA60" s="475"/>
      <c r="AB60" s="475"/>
      <c r="AC60" s="475"/>
    </row>
    <row r="61" spans="1:29" ht="18.75">
      <c r="A61" s="294" t="s">
        <v>698</v>
      </c>
      <c r="B61" s="313" t="s">
        <v>498</v>
      </c>
      <c r="C61" s="298" t="s">
        <v>114</v>
      </c>
      <c r="D61" s="298" t="s">
        <v>114</v>
      </c>
      <c r="E61" s="298">
        <f t="shared" si="26"/>
        <v>0</v>
      </c>
      <c r="F61" s="435" t="s">
        <v>114</v>
      </c>
      <c r="G61" s="298">
        <v>1</v>
      </c>
      <c r="H61" s="298">
        <f t="shared" si="27"/>
        <v>1</v>
      </c>
      <c r="I61" s="490" t="s">
        <v>114</v>
      </c>
      <c r="J61" s="298">
        <v>1</v>
      </c>
      <c r="K61" s="298">
        <f t="shared" si="28"/>
        <v>1</v>
      </c>
      <c r="L61" s="306" t="s">
        <v>114</v>
      </c>
      <c r="M61" s="306">
        <v>1</v>
      </c>
      <c r="N61" s="306">
        <f t="shared" si="29"/>
        <v>1</v>
      </c>
      <c r="O61" s="306">
        <v>1</v>
      </c>
      <c r="P61" s="306" t="s">
        <v>114</v>
      </c>
      <c r="Q61" s="306">
        <f t="shared" si="30"/>
        <v>1</v>
      </c>
      <c r="R61" s="306">
        <v>1</v>
      </c>
      <c r="S61" s="306">
        <v>1</v>
      </c>
      <c r="T61" s="306">
        <f t="shared" si="31"/>
        <v>2</v>
      </c>
      <c r="U61" s="306" t="s">
        <v>114</v>
      </c>
      <c r="V61" s="306" t="s">
        <v>114</v>
      </c>
      <c r="W61" s="306">
        <f t="shared" si="32"/>
        <v>0</v>
      </c>
      <c r="X61" s="298">
        <f t="shared" si="34"/>
        <v>2</v>
      </c>
      <c r="Y61" s="298">
        <f t="shared" si="34"/>
        <v>4</v>
      </c>
      <c r="Z61" s="298">
        <f t="shared" si="33"/>
        <v>6</v>
      </c>
      <c r="AA61" s="475"/>
      <c r="AB61" s="475"/>
      <c r="AC61" s="475"/>
    </row>
    <row r="62" spans="1:29" ht="18.75">
      <c r="A62" s="294" t="s">
        <v>699</v>
      </c>
      <c r="B62" s="313" t="s">
        <v>501</v>
      </c>
      <c r="C62" s="298">
        <v>3</v>
      </c>
      <c r="D62" s="298" t="s">
        <v>114</v>
      </c>
      <c r="E62" s="298">
        <f t="shared" si="26"/>
        <v>3</v>
      </c>
      <c r="F62" s="298">
        <v>2</v>
      </c>
      <c r="G62" s="298">
        <v>2</v>
      </c>
      <c r="H62" s="298">
        <f t="shared" si="27"/>
        <v>4</v>
      </c>
      <c r="I62" s="490">
        <v>2</v>
      </c>
      <c r="J62" s="298">
        <v>1</v>
      </c>
      <c r="K62" s="298">
        <f t="shared" si="28"/>
        <v>3</v>
      </c>
      <c r="L62" s="306">
        <v>1</v>
      </c>
      <c r="M62" s="306">
        <v>2</v>
      </c>
      <c r="N62" s="306">
        <f t="shared" si="29"/>
        <v>3</v>
      </c>
      <c r="O62" s="306">
        <v>1</v>
      </c>
      <c r="P62" s="306">
        <v>1</v>
      </c>
      <c r="Q62" s="306">
        <f t="shared" si="30"/>
        <v>2</v>
      </c>
      <c r="R62" s="306">
        <v>2</v>
      </c>
      <c r="S62" s="306">
        <v>0</v>
      </c>
      <c r="T62" s="306">
        <f t="shared" si="31"/>
        <v>2</v>
      </c>
      <c r="U62" s="306">
        <v>1</v>
      </c>
      <c r="V62" s="306">
        <v>1</v>
      </c>
      <c r="W62" s="306">
        <f t="shared" si="32"/>
        <v>2</v>
      </c>
      <c r="X62" s="298">
        <f t="shared" si="34"/>
        <v>12</v>
      </c>
      <c r="Y62" s="298">
        <f t="shared" si="34"/>
        <v>7</v>
      </c>
      <c r="Z62" s="298">
        <f t="shared" si="33"/>
        <v>19</v>
      </c>
      <c r="AA62" s="475"/>
      <c r="AB62" s="475"/>
      <c r="AC62" s="475"/>
    </row>
    <row r="63" spans="1:29" ht="18.75">
      <c r="A63" s="294" t="s">
        <v>700</v>
      </c>
      <c r="B63" s="313" t="s">
        <v>509</v>
      </c>
      <c r="C63" s="298" t="s">
        <v>114</v>
      </c>
      <c r="D63" s="298" t="s">
        <v>114</v>
      </c>
      <c r="E63" s="298">
        <f t="shared" si="26"/>
        <v>0</v>
      </c>
      <c r="F63" s="298" t="s">
        <v>114</v>
      </c>
      <c r="G63" s="298" t="s">
        <v>114</v>
      </c>
      <c r="H63" s="298">
        <f t="shared" si="27"/>
        <v>0</v>
      </c>
      <c r="I63" s="490" t="s">
        <v>114</v>
      </c>
      <c r="J63" s="298" t="s">
        <v>114</v>
      </c>
      <c r="K63" s="298">
        <f t="shared" si="28"/>
        <v>0</v>
      </c>
      <c r="L63" s="306" t="s">
        <v>114</v>
      </c>
      <c r="M63" s="306" t="s">
        <v>114</v>
      </c>
      <c r="N63" s="306">
        <f t="shared" si="29"/>
        <v>0</v>
      </c>
      <c r="O63" s="306" t="s">
        <v>114</v>
      </c>
      <c r="P63" s="306" t="s">
        <v>114</v>
      </c>
      <c r="Q63" s="306">
        <f t="shared" si="30"/>
        <v>0</v>
      </c>
      <c r="R63" s="306" t="s">
        <v>114</v>
      </c>
      <c r="S63" s="306" t="s">
        <v>114</v>
      </c>
      <c r="T63" s="306">
        <f t="shared" si="31"/>
        <v>0</v>
      </c>
      <c r="U63" s="306" t="s">
        <v>114</v>
      </c>
      <c r="V63" s="306" t="s">
        <v>114</v>
      </c>
      <c r="W63" s="306">
        <f t="shared" si="32"/>
        <v>0</v>
      </c>
      <c r="X63" s="298">
        <f t="shared" si="34"/>
        <v>0</v>
      </c>
      <c r="Y63" s="298">
        <f t="shared" si="34"/>
        <v>0</v>
      </c>
      <c r="Z63" s="298">
        <f t="shared" si="33"/>
        <v>0</v>
      </c>
      <c r="AA63" s="475"/>
      <c r="AB63" s="475"/>
      <c r="AC63" s="475"/>
    </row>
    <row r="64" spans="1:29" ht="18.75">
      <c r="A64" s="294" t="s">
        <v>701</v>
      </c>
      <c r="B64" s="313" t="s">
        <v>522</v>
      </c>
      <c r="C64" s="298">
        <v>1</v>
      </c>
      <c r="D64" s="298">
        <v>1</v>
      </c>
      <c r="E64" s="298">
        <f t="shared" si="26"/>
        <v>2</v>
      </c>
      <c r="F64" s="298">
        <v>1</v>
      </c>
      <c r="G64" s="298">
        <v>1</v>
      </c>
      <c r="H64" s="298">
        <f t="shared" si="27"/>
        <v>2</v>
      </c>
      <c r="I64" s="490" t="s">
        <v>114</v>
      </c>
      <c r="J64" s="298">
        <v>2</v>
      </c>
      <c r="K64" s="298">
        <f t="shared" si="28"/>
        <v>2</v>
      </c>
      <c r="L64" s="306" t="s">
        <v>114</v>
      </c>
      <c r="M64" s="306">
        <v>2</v>
      </c>
      <c r="N64" s="306">
        <f t="shared" si="29"/>
        <v>2</v>
      </c>
      <c r="O64" s="306">
        <v>2</v>
      </c>
      <c r="P64" s="306">
        <v>1</v>
      </c>
      <c r="Q64" s="306">
        <f t="shared" si="30"/>
        <v>3</v>
      </c>
      <c r="R64" s="306">
        <v>2</v>
      </c>
      <c r="S64" s="306" t="s">
        <v>114</v>
      </c>
      <c r="T64" s="306">
        <f t="shared" si="31"/>
        <v>2</v>
      </c>
      <c r="U64" s="306">
        <v>3</v>
      </c>
      <c r="V64" s="306" t="s">
        <v>114</v>
      </c>
      <c r="W64" s="306">
        <f t="shared" si="32"/>
        <v>3</v>
      </c>
      <c r="X64" s="298">
        <f t="shared" si="34"/>
        <v>9</v>
      </c>
      <c r="Y64" s="298">
        <f t="shared" si="34"/>
        <v>7</v>
      </c>
      <c r="Z64" s="298">
        <f t="shared" si="33"/>
        <v>16</v>
      </c>
      <c r="AA64" s="475"/>
      <c r="AB64" s="475"/>
      <c r="AC64" s="475"/>
    </row>
    <row r="65" spans="1:29" ht="18.75">
      <c r="A65" s="294" t="s">
        <v>702</v>
      </c>
      <c r="B65" s="313" t="s">
        <v>525</v>
      </c>
      <c r="C65" s="298"/>
      <c r="D65" s="298"/>
      <c r="E65" s="298"/>
      <c r="F65" s="298"/>
      <c r="G65" s="298"/>
      <c r="H65" s="298"/>
      <c r="I65" s="490"/>
      <c r="J65" s="298"/>
      <c r="K65" s="298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75"/>
      <c r="AB65" s="475"/>
      <c r="AC65" s="475"/>
    </row>
    <row r="66" spans="1:29" ht="18.75">
      <c r="A66" s="294" t="s">
        <v>703</v>
      </c>
      <c r="B66" s="313" t="s">
        <v>557</v>
      </c>
      <c r="C66" s="298"/>
      <c r="D66" s="298"/>
      <c r="E66" s="298"/>
      <c r="F66" s="298"/>
      <c r="G66" s="298"/>
      <c r="H66" s="298"/>
      <c r="I66" s="490"/>
      <c r="J66" s="298"/>
      <c r="K66" s="298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75"/>
      <c r="AB66" s="475"/>
      <c r="AC66" s="475"/>
    </row>
    <row r="67" spans="1:29" ht="18.75">
      <c r="A67" s="294" t="s">
        <v>704</v>
      </c>
      <c r="B67" s="313" t="s">
        <v>535</v>
      </c>
      <c r="C67" s="298"/>
      <c r="D67" s="298"/>
      <c r="E67" s="298"/>
      <c r="F67" s="298"/>
      <c r="G67" s="298"/>
      <c r="H67" s="298"/>
      <c r="I67" s="490"/>
      <c r="J67" s="298"/>
      <c r="K67" s="298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75"/>
      <c r="AB67" s="475"/>
      <c r="AC67" s="475"/>
    </row>
    <row r="68" spans="1:29" ht="18.75">
      <c r="A68" s="294" t="s">
        <v>705</v>
      </c>
      <c r="B68" s="313" t="s">
        <v>539</v>
      </c>
      <c r="C68" s="298"/>
      <c r="D68" s="298"/>
      <c r="E68" s="298"/>
      <c r="F68" s="298"/>
      <c r="G68" s="298"/>
      <c r="H68" s="298"/>
      <c r="I68" s="490"/>
      <c r="J68" s="298"/>
      <c r="K68" s="298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75"/>
      <c r="AB68" s="475"/>
      <c r="AC68" s="475"/>
    </row>
    <row r="69" spans="1:29" ht="18.75">
      <c r="A69" s="294" t="s">
        <v>706</v>
      </c>
      <c r="B69" s="313" t="s">
        <v>563</v>
      </c>
      <c r="C69" s="484">
        <v>4</v>
      </c>
      <c r="D69" s="484">
        <v>9</v>
      </c>
      <c r="E69" s="484">
        <f>C69+D69</f>
        <v>13</v>
      </c>
      <c r="F69" s="484">
        <v>1</v>
      </c>
      <c r="G69" s="484">
        <v>10</v>
      </c>
      <c r="H69" s="484">
        <f>F69+G69</f>
        <v>11</v>
      </c>
      <c r="I69" s="492">
        <v>1</v>
      </c>
      <c r="J69" s="484">
        <v>10</v>
      </c>
      <c r="K69" s="484">
        <f>I69+J69</f>
        <v>11</v>
      </c>
      <c r="L69" s="488">
        <v>3</v>
      </c>
      <c r="M69" s="488">
        <v>11</v>
      </c>
      <c r="N69" s="484">
        <f>L69+M69</f>
        <v>14</v>
      </c>
      <c r="O69" s="488">
        <v>6</v>
      </c>
      <c r="P69" s="488">
        <v>5</v>
      </c>
      <c r="Q69" s="484">
        <f>O69+P69</f>
        <v>11</v>
      </c>
      <c r="R69" s="488">
        <v>5</v>
      </c>
      <c r="S69" s="488">
        <v>0</v>
      </c>
      <c r="T69" s="484">
        <f>R69+S69</f>
        <v>5</v>
      </c>
      <c r="U69" s="488">
        <v>3</v>
      </c>
      <c r="V69" s="488">
        <v>1</v>
      </c>
      <c r="W69" s="484">
        <f>U69+V69</f>
        <v>4</v>
      </c>
      <c r="X69" s="488">
        <v>2</v>
      </c>
      <c r="Y69" s="488">
        <v>10</v>
      </c>
      <c r="Z69" s="484">
        <f>X69+Y69</f>
        <v>12</v>
      </c>
      <c r="AA69" s="489">
        <f aca="true" t="shared" si="35" ref="AA69:AB71">C69+F69+I69+L69+O69+R69+U69+X69</f>
        <v>25</v>
      </c>
      <c r="AB69" s="489">
        <f t="shared" si="35"/>
        <v>56</v>
      </c>
      <c r="AC69" s="489">
        <f>AA69+AB69</f>
        <v>81</v>
      </c>
    </row>
    <row r="70" spans="1:29" ht="18.75">
      <c r="A70" s="294" t="s">
        <v>707</v>
      </c>
      <c r="B70" s="313" t="s">
        <v>693</v>
      </c>
      <c r="C70" s="484">
        <v>1</v>
      </c>
      <c r="D70" s="484">
        <v>1</v>
      </c>
      <c r="E70" s="484">
        <f>C70+D70</f>
        <v>2</v>
      </c>
      <c r="F70" s="484">
        <v>0</v>
      </c>
      <c r="G70" s="484">
        <v>2</v>
      </c>
      <c r="H70" s="484">
        <f>F70+G70</f>
        <v>2</v>
      </c>
      <c r="I70" s="492">
        <v>1</v>
      </c>
      <c r="J70" s="484">
        <v>2</v>
      </c>
      <c r="K70" s="484">
        <f>I70+J70</f>
        <v>3</v>
      </c>
      <c r="L70" s="488">
        <v>2</v>
      </c>
      <c r="M70" s="488">
        <v>3</v>
      </c>
      <c r="N70" s="484">
        <f>L70+M70</f>
        <v>5</v>
      </c>
      <c r="O70" s="488">
        <v>1</v>
      </c>
      <c r="P70" s="488">
        <v>1</v>
      </c>
      <c r="Q70" s="484">
        <f>O70+P70</f>
        <v>2</v>
      </c>
      <c r="R70" s="488">
        <v>2</v>
      </c>
      <c r="S70" s="488">
        <v>1</v>
      </c>
      <c r="T70" s="484">
        <f>R70+S70</f>
        <v>3</v>
      </c>
      <c r="U70" s="488">
        <v>0</v>
      </c>
      <c r="V70" s="488">
        <v>2</v>
      </c>
      <c r="W70" s="484">
        <f>U70+V70</f>
        <v>2</v>
      </c>
      <c r="X70" s="488">
        <v>2</v>
      </c>
      <c r="Y70" s="488">
        <v>1</v>
      </c>
      <c r="Z70" s="484">
        <f>X70+Y70</f>
        <v>3</v>
      </c>
      <c r="AA70" s="489">
        <f t="shared" si="35"/>
        <v>9</v>
      </c>
      <c r="AB70" s="489">
        <f t="shared" si="35"/>
        <v>13</v>
      </c>
      <c r="AC70" s="489">
        <f>AA70+AB70</f>
        <v>22</v>
      </c>
    </row>
    <row r="71" spans="1:29" ht="18.75">
      <c r="A71" s="294" t="s">
        <v>708</v>
      </c>
      <c r="B71" s="313" t="s">
        <v>720</v>
      </c>
      <c r="C71" s="484">
        <v>0</v>
      </c>
      <c r="D71" s="484">
        <v>5</v>
      </c>
      <c r="E71" s="484">
        <f>C71+D71</f>
        <v>5</v>
      </c>
      <c r="F71" s="484">
        <v>0</v>
      </c>
      <c r="G71" s="484">
        <v>6</v>
      </c>
      <c r="H71" s="484">
        <f>F71+G71</f>
        <v>6</v>
      </c>
      <c r="I71" s="492">
        <v>0</v>
      </c>
      <c r="J71" s="484">
        <v>3</v>
      </c>
      <c r="K71" s="484">
        <f>I71+J71</f>
        <v>3</v>
      </c>
      <c r="L71" s="488">
        <v>1</v>
      </c>
      <c r="M71" s="488">
        <v>3</v>
      </c>
      <c r="N71" s="484">
        <f>L71+M71</f>
        <v>4</v>
      </c>
      <c r="O71" s="488">
        <v>0</v>
      </c>
      <c r="P71" s="488">
        <v>2</v>
      </c>
      <c r="Q71" s="484">
        <f>O71+P71</f>
        <v>2</v>
      </c>
      <c r="R71" s="488">
        <v>2</v>
      </c>
      <c r="S71" s="488">
        <v>0</v>
      </c>
      <c r="T71" s="484">
        <f>R71+S71</f>
        <v>2</v>
      </c>
      <c r="U71" s="488">
        <v>2</v>
      </c>
      <c r="V71" s="488">
        <v>0</v>
      </c>
      <c r="W71" s="484">
        <f>U71+V71</f>
        <v>2</v>
      </c>
      <c r="X71" s="488">
        <v>1</v>
      </c>
      <c r="Y71" s="488">
        <v>2</v>
      </c>
      <c r="Z71" s="484">
        <f>X71+Y71</f>
        <v>3</v>
      </c>
      <c r="AA71" s="489">
        <f t="shared" si="35"/>
        <v>6</v>
      </c>
      <c r="AB71" s="489">
        <f t="shared" si="35"/>
        <v>21</v>
      </c>
      <c r="AC71" s="489">
        <f>AA71+AB71</f>
        <v>27</v>
      </c>
    </row>
    <row r="72" spans="1:29" ht="18.75">
      <c r="A72" s="294" t="s">
        <v>709</v>
      </c>
      <c r="B72" s="313" t="s">
        <v>592</v>
      </c>
      <c r="C72" s="484">
        <v>15</v>
      </c>
      <c r="D72" s="484">
        <v>27</v>
      </c>
      <c r="E72" s="493">
        <v>42</v>
      </c>
      <c r="F72" s="484">
        <v>5</v>
      </c>
      <c r="G72" s="484">
        <v>30</v>
      </c>
      <c r="H72" s="493">
        <v>35</v>
      </c>
      <c r="I72" s="492">
        <v>2</v>
      </c>
      <c r="J72" s="484">
        <v>14</v>
      </c>
      <c r="K72" s="493">
        <v>16</v>
      </c>
      <c r="L72" s="494">
        <v>9</v>
      </c>
      <c r="M72" s="494">
        <v>28</v>
      </c>
      <c r="N72" s="495">
        <v>37</v>
      </c>
      <c r="O72" s="494">
        <v>6</v>
      </c>
      <c r="P72" s="494">
        <v>2</v>
      </c>
      <c r="Q72" s="495">
        <v>7</v>
      </c>
      <c r="R72" s="494">
        <v>9</v>
      </c>
      <c r="S72" s="494"/>
      <c r="T72" s="495">
        <v>8</v>
      </c>
      <c r="U72" s="494">
        <v>8</v>
      </c>
      <c r="V72" s="494"/>
      <c r="W72" s="495">
        <v>8</v>
      </c>
      <c r="X72" s="494">
        <v>52</v>
      </c>
      <c r="Y72" s="494">
        <v>86</v>
      </c>
      <c r="Z72" s="494">
        <v>154</v>
      </c>
      <c r="AA72" s="475"/>
      <c r="AB72" s="475"/>
      <c r="AC72" s="475"/>
    </row>
    <row r="73" spans="1:29" ht="18.75">
      <c r="A73" s="294" t="s">
        <v>710</v>
      </c>
      <c r="B73" s="313" t="s">
        <v>596</v>
      </c>
      <c r="C73" s="484">
        <v>2</v>
      </c>
      <c r="D73" s="484">
        <v>4</v>
      </c>
      <c r="E73" s="484">
        <v>6</v>
      </c>
      <c r="F73" s="484">
        <v>1</v>
      </c>
      <c r="G73" s="484">
        <v>5</v>
      </c>
      <c r="H73" s="484">
        <v>6</v>
      </c>
      <c r="I73" s="492"/>
      <c r="J73" s="484">
        <v>4</v>
      </c>
      <c r="K73" s="484">
        <v>4</v>
      </c>
      <c r="L73" s="494">
        <v>1</v>
      </c>
      <c r="M73" s="494">
        <v>4</v>
      </c>
      <c r="N73" s="494">
        <v>5</v>
      </c>
      <c r="O73" s="496"/>
      <c r="P73" s="494">
        <v>2</v>
      </c>
      <c r="Q73" s="497">
        <v>2</v>
      </c>
      <c r="R73" s="494">
        <v>2</v>
      </c>
      <c r="S73" s="494"/>
      <c r="T73" s="497">
        <v>2</v>
      </c>
      <c r="U73" s="494">
        <v>1</v>
      </c>
      <c r="V73" s="494"/>
      <c r="W73" s="497">
        <v>1</v>
      </c>
      <c r="X73" s="494">
        <v>7</v>
      </c>
      <c r="Y73" s="494">
        <v>19</v>
      </c>
      <c r="Z73" s="497">
        <v>26</v>
      </c>
      <c r="AA73" s="475"/>
      <c r="AB73" s="475"/>
      <c r="AC73" s="475"/>
    </row>
    <row r="74" spans="1:29" ht="18.75">
      <c r="A74" s="294" t="s">
        <v>711</v>
      </c>
      <c r="B74" s="313" t="s">
        <v>601</v>
      </c>
      <c r="C74" s="484">
        <v>1</v>
      </c>
      <c r="D74" s="484">
        <v>3</v>
      </c>
      <c r="E74" s="484">
        <v>4</v>
      </c>
      <c r="F74" s="484"/>
      <c r="G74" s="484">
        <v>3</v>
      </c>
      <c r="H74" s="484">
        <v>3</v>
      </c>
      <c r="I74" s="492"/>
      <c r="J74" s="484">
        <v>3</v>
      </c>
      <c r="K74" s="484">
        <v>3</v>
      </c>
      <c r="L74" s="494"/>
      <c r="M74" s="494">
        <v>6</v>
      </c>
      <c r="N74" s="494">
        <v>6</v>
      </c>
      <c r="O74" s="494">
        <v>1</v>
      </c>
      <c r="P74" s="494">
        <v>1</v>
      </c>
      <c r="Q74" s="494">
        <v>2</v>
      </c>
      <c r="R74" s="494">
        <v>1</v>
      </c>
      <c r="S74" s="494"/>
      <c r="T74" s="494">
        <v>1</v>
      </c>
      <c r="U74" s="494">
        <v>2</v>
      </c>
      <c r="V74" s="494"/>
      <c r="W74" s="494">
        <v>2</v>
      </c>
      <c r="X74" s="494">
        <v>5</v>
      </c>
      <c r="Y74" s="494">
        <v>16</v>
      </c>
      <c r="Z74" s="494">
        <v>21</v>
      </c>
      <c r="AA74" s="475"/>
      <c r="AB74" s="475"/>
      <c r="AC74" s="475"/>
    </row>
    <row r="75" spans="1:29" ht="18.75">
      <c r="A75" s="294" t="s">
        <v>712</v>
      </c>
      <c r="B75" s="313" t="s">
        <v>605</v>
      </c>
      <c r="C75" s="484">
        <v>1</v>
      </c>
      <c r="D75" s="484">
        <v>1</v>
      </c>
      <c r="E75" s="484">
        <v>2</v>
      </c>
      <c r="F75" s="484"/>
      <c r="G75" s="484">
        <v>2</v>
      </c>
      <c r="H75" s="484">
        <v>2</v>
      </c>
      <c r="I75" s="492">
        <v>1</v>
      </c>
      <c r="J75" s="484">
        <v>2</v>
      </c>
      <c r="K75" s="484">
        <v>3</v>
      </c>
      <c r="L75" s="494"/>
      <c r="M75" s="494">
        <v>6</v>
      </c>
      <c r="N75" s="494">
        <v>6</v>
      </c>
      <c r="O75" s="494">
        <v>1</v>
      </c>
      <c r="P75" s="494">
        <v>1</v>
      </c>
      <c r="Q75" s="494">
        <v>2</v>
      </c>
      <c r="R75" s="494">
        <v>1</v>
      </c>
      <c r="S75" s="494"/>
      <c r="T75" s="494">
        <v>1</v>
      </c>
      <c r="U75" s="494"/>
      <c r="V75" s="494">
        <v>1</v>
      </c>
      <c r="W75" s="494">
        <v>1</v>
      </c>
      <c r="X75" s="494">
        <v>4</v>
      </c>
      <c r="Y75" s="494">
        <v>13</v>
      </c>
      <c r="Z75" s="494">
        <v>17</v>
      </c>
      <c r="AA75" s="475"/>
      <c r="AB75" s="475"/>
      <c r="AC75" s="475"/>
    </row>
    <row r="76" spans="1:29" ht="18.75">
      <c r="A76" s="294" t="s">
        <v>713</v>
      </c>
      <c r="B76" s="313" t="s">
        <v>610</v>
      </c>
      <c r="C76" s="484"/>
      <c r="D76" s="484">
        <v>2</v>
      </c>
      <c r="E76" s="484">
        <v>2</v>
      </c>
      <c r="F76" s="484"/>
      <c r="G76" s="484">
        <v>2</v>
      </c>
      <c r="H76" s="484">
        <v>2</v>
      </c>
      <c r="I76" s="492"/>
      <c r="J76" s="484">
        <v>1</v>
      </c>
      <c r="K76" s="484">
        <v>1</v>
      </c>
      <c r="L76" s="494"/>
      <c r="M76" s="494">
        <v>1</v>
      </c>
      <c r="N76" s="494">
        <v>1</v>
      </c>
      <c r="O76" s="494"/>
      <c r="P76" s="494">
        <v>1</v>
      </c>
      <c r="Q76" s="494">
        <v>1</v>
      </c>
      <c r="R76" s="494">
        <v>1</v>
      </c>
      <c r="S76" s="494"/>
      <c r="T76" s="494">
        <v>1</v>
      </c>
      <c r="U76" s="494">
        <v>1</v>
      </c>
      <c r="V76" s="494"/>
      <c r="W76" s="494">
        <v>1</v>
      </c>
      <c r="X76" s="494">
        <v>2</v>
      </c>
      <c r="Y76" s="494">
        <v>7</v>
      </c>
      <c r="Z76" s="494">
        <v>9</v>
      </c>
      <c r="AA76" s="475"/>
      <c r="AB76" s="475"/>
      <c r="AC76" s="475"/>
    </row>
    <row r="77" spans="1:29" ht="18.75">
      <c r="A77" s="294" t="s">
        <v>714</v>
      </c>
      <c r="B77" s="313" t="s">
        <v>611</v>
      </c>
      <c r="C77" s="498">
        <v>1</v>
      </c>
      <c r="D77" s="498">
        <v>15</v>
      </c>
      <c r="E77" s="498">
        <v>16</v>
      </c>
      <c r="F77" s="498">
        <v>2</v>
      </c>
      <c r="G77" s="498">
        <v>14</v>
      </c>
      <c r="H77" s="498">
        <v>16</v>
      </c>
      <c r="I77" s="499">
        <v>1</v>
      </c>
      <c r="J77" s="498">
        <v>2</v>
      </c>
      <c r="K77" s="498">
        <v>3</v>
      </c>
      <c r="L77" s="494"/>
      <c r="M77" s="494">
        <v>3</v>
      </c>
      <c r="N77" s="494">
        <v>3</v>
      </c>
      <c r="O77" s="494">
        <v>1</v>
      </c>
      <c r="P77" s="494">
        <v>17</v>
      </c>
      <c r="Q77" s="494">
        <v>18</v>
      </c>
      <c r="R77" s="494">
        <v>3</v>
      </c>
      <c r="S77" s="494">
        <v>13</v>
      </c>
      <c r="T77" s="494">
        <v>16</v>
      </c>
      <c r="U77" s="494">
        <v>2</v>
      </c>
      <c r="V77" s="494">
        <v>1</v>
      </c>
      <c r="W77" s="494">
        <v>3</v>
      </c>
      <c r="X77" s="494">
        <v>10</v>
      </c>
      <c r="Y77" s="494">
        <v>65</v>
      </c>
      <c r="Z77" s="494">
        <v>75</v>
      </c>
      <c r="AA77" s="475"/>
      <c r="AB77" s="475"/>
      <c r="AC77" s="475"/>
    </row>
    <row r="78" spans="1:29" ht="18.75">
      <c r="A78" s="294" t="s">
        <v>715</v>
      </c>
      <c r="B78" s="313" t="s">
        <v>581</v>
      </c>
      <c r="C78" s="484"/>
      <c r="D78" s="484">
        <v>6</v>
      </c>
      <c r="E78" s="484">
        <v>6</v>
      </c>
      <c r="F78" s="484"/>
      <c r="G78" s="484">
        <v>7</v>
      </c>
      <c r="H78" s="484">
        <v>7</v>
      </c>
      <c r="I78" s="492"/>
      <c r="J78" s="484">
        <v>4</v>
      </c>
      <c r="K78" s="484">
        <v>4</v>
      </c>
      <c r="L78" s="494"/>
      <c r="M78" s="494">
        <v>5</v>
      </c>
      <c r="N78" s="494">
        <v>5</v>
      </c>
      <c r="O78" s="494">
        <v>1</v>
      </c>
      <c r="P78" s="494">
        <v>1</v>
      </c>
      <c r="Q78" s="497">
        <v>2</v>
      </c>
      <c r="R78" s="494">
        <v>2</v>
      </c>
      <c r="S78" s="494">
        <v>1</v>
      </c>
      <c r="T78" s="497">
        <v>3</v>
      </c>
      <c r="U78" s="494">
        <v>3</v>
      </c>
      <c r="V78" s="494"/>
      <c r="W78" s="497">
        <v>3</v>
      </c>
      <c r="X78" s="494">
        <v>11</v>
      </c>
      <c r="Y78" s="494">
        <v>19</v>
      </c>
      <c r="Z78" s="494">
        <v>30</v>
      </c>
      <c r="AA78" s="475"/>
      <c r="AB78" s="475"/>
      <c r="AC78" s="475"/>
    </row>
    <row r="79" spans="1:29" ht="18.75">
      <c r="A79" s="294" t="s">
        <v>716</v>
      </c>
      <c r="B79" s="313" t="s">
        <v>587</v>
      </c>
      <c r="C79" s="484"/>
      <c r="D79" s="484"/>
      <c r="E79" s="484"/>
      <c r="F79" s="484"/>
      <c r="G79" s="484"/>
      <c r="H79" s="484"/>
      <c r="I79" s="492"/>
      <c r="J79" s="484">
        <v>1</v>
      </c>
      <c r="K79" s="484">
        <v>1</v>
      </c>
      <c r="L79" s="494">
        <v>1</v>
      </c>
      <c r="M79" s="494"/>
      <c r="N79" s="494">
        <v>1</v>
      </c>
      <c r="O79" s="494">
        <v>1</v>
      </c>
      <c r="P79" s="494"/>
      <c r="Q79" s="494">
        <v>1</v>
      </c>
      <c r="R79" s="494">
        <v>1</v>
      </c>
      <c r="S79" s="494"/>
      <c r="T79" s="494">
        <v>1</v>
      </c>
      <c r="U79" s="494"/>
      <c r="V79" s="494"/>
      <c r="W79" s="494"/>
      <c r="X79" s="494">
        <v>3</v>
      </c>
      <c r="Y79" s="494">
        <v>1</v>
      </c>
      <c r="Z79" s="494">
        <v>4</v>
      </c>
      <c r="AA79" s="475"/>
      <c r="AB79" s="475"/>
      <c r="AC79" s="475"/>
    </row>
    <row r="80" spans="1:29" ht="21">
      <c r="A80" s="294" t="s">
        <v>717</v>
      </c>
      <c r="B80" s="262" t="s">
        <v>833</v>
      </c>
      <c r="C80" s="263"/>
      <c r="D80" s="263"/>
      <c r="E80" s="263">
        <f>SUM(C80:D80)</f>
        <v>0</v>
      </c>
      <c r="F80" s="263"/>
      <c r="G80" s="263"/>
      <c r="H80" s="263">
        <f>SUM(F80:G80)</f>
        <v>0</v>
      </c>
      <c r="I80" s="263"/>
      <c r="J80" s="263"/>
      <c r="K80" s="263">
        <f>SUM(I80:J80)</f>
        <v>0</v>
      </c>
      <c r="L80" s="263"/>
      <c r="M80" s="263"/>
      <c r="N80" s="263">
        <f>SUM(L80:M80)</f>
        <v>0</v>
      </c>
      <c r="O80" s="263"/>
      <c r="P80" s="263"/>
      <c r="Q80" s="263">
        <f>SUM(O80:P80)</f>
        <v>0</v>
      </c>
      <c r="R80" s="263"/>
      <c r="S80" s="263"/>
      <c r="T80" s="263">
        <f>SUM(R80:S80)</f>
        <v>0</v>
      </c>
      <c r="U80" s="263"/>
      <c r="V80" s="263"/>
      <c r="W80" s="263">
        <f>SUM(U80:V80)</f>
        <v>0</v>
      </c>
      <c r="X80" s="263"/>
      <c r="Y80" s="263"/>
      <c r="Z80" s="263">
        <f>SUM(X80:Y80)</f>
        <v>0</v>
      </c>
      <c r="AA80" s="263"/>
      <c r="AB80" s="263"/>
      <c r="AC80" s="263">
        <f>SUM(AA80:AB80)</f>
        <v>0</v>
      </c>
    </row>
    <row r="81" spans="1:29" ht="18.75">
      <c r="A81" s="294" t="s">
        <v>762</v>
      </c>
      <c r="B81" s="313" t="s">
        <v>721</v>
      </c>
      <c r="C81" s="298"/>
      <c r="D81" s="298"/>
      <c r="E81" s="298"/>
      <c r="F81" s="298"/>
      <c r="G81" s="298"/>
      <c r="H81" s="298"/>
      <c r="I81" s="323"/>
      <c r="J81" s="298"/>
      <c r="K81" s="298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1"/>
      <c r="Y81" s="491"/>
      <c r="Z81" s="491"/>
      <c r="AA81" s="475"/>
      <c r="AB81" s="475"/>
      <c r="AC81" s="475"/>
    </row>
    <row r="82" spans="1:29" ht="18.75">
      <c r="A82" s="294" t="s">
        <v>859</v>
      </c>
      <c r="B82" s="128" t="s">
        <v>756</v>
      </c>
      <c r="C82" s="298"/>
      <c r="D82" s="298"/>
      <c r="E82" s="298"/>
      <c r="F82" s="298"/>
      <c r="G82" s="298"/>
      <c r="H82" s="298"/>
      <c r="I82" s="323"/>
      <c r="J82" s="298"/>
      <c r="K82" s="298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75"/>
      <c r="AB82" s="475"/>
      <c r="AC82" s="475"/>
    </row>
    <row r="83" spans="1:29" ht="18.75">
      <c r="A83" s="294" t="s">
        <v>868</v>
      </c>
      <c r="B83" s="399" t="s">
        <v>832</v>
      </c>
      <c r="C83" s="426"/>
      <c r="D83" s="426"/>
      <c r="E83" s="426"/>
      <c r="F83" s="426"/>
      <c r="G83" s="426"/>
      <c r="H83" s="426"/>
      <c r="I83" s="427"/>
      <c r="J83" s="426">
        <v>1</v>
      </c>
      <c r="K83" s="426">
        <v>1</v>
      </c>
      <c r="L83" s="428">
        <v>1</v>
      </c>
      <c r="M83" s="428"/>
      <c r="N83" s="428">
        <v>1</v>
      </c>
      <c r="O83" s="428">
        <v>1</v>
      </c>
      <c r="P83" s="428"/>
      <c r="Q83" s="428">
        <v>1</v>
      </c>
      <c r="R83" s="428">
        <v>1</v>
      </c>
      <c r="S83" s="428"/>
      <c r="T83" s="428">
        <v>1</v>
      </c>
      <c r="U83" s="428"/>
      <c r="V83" s="428"/>
      <c r="W83" s="428"/>
      <c r="X83" s="428">
        <v>3</v>
      </c>
      <c r="Y83" s="428">
        <v>1</v>
      </c>
      <c r="Z83" s="428">
        <v>4</v>
      </c>
      <c r="AA83" s="475"/>
      <c r="AB83" s="475"/>
      <c r="AC83" s="475"/>
    </row>
    <row r="84" spans="1:29" ht="18.75">
      <c r="A84" s="983" t="s">
        <v>733</v>
      </c>
      <c r="B84" s="984"/>
      <c r="C84" s="298"/>
      <c r="D84" s="298"/>
      <c r="E84" s="298"/>
      <c r="F84" s="298"/>
      <c r="G84" s="298"/>
      <c r="H84" s="298"/>
      <c r="I84" s="298"/>
      <c r="J84" s="298"/>
      <c r="K84" s="298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1"/>
      <c r="Y84" s="491"/>
      <c r="Z84" s="491"/>
      <c r="AA84" s="475"/>
      <c r="AB84" s="475"/>
      <c r="AC84" s="475"/>
    </row>
    <row r="86" spans="1:20" ht="17.25">
      <c r="A86" s="985" t="s">
        <v>821</v>
      </c>
      <c r="B86" s="985"/>
      <c r="C86" s="985"/>
      <c r="D86" s="985"/>
      <c r="E86" s="985"/>
      <c r="F86" s="985"/>
      <c r="G86" s="985"/>
      <c r="H86" s="985"/>
      <c r="I86" s="985"/>
      <c r="J86" s="985"/>
      <c r="K86" s="985"/>
      <c r="L86" s="985"/>
      <c r="M86" s="985"/>
      <c r="N86" s="985"/>
      <c r="O86" s="985"/>
      <c r="P86" s="985"/>
      <c r="Q86" s="985"/>
      <c r="R86" s="985"/>
      <c r="S86" s="985"/>
      <c r="T86" s="985"/>
    </row>
    <row r="87" spans="1:20" ht="17.25">
      <c r="A87" s="985" t="s">
        <v>822</v>
      </c>
      <c r="B87" s="985"/>
      <c r="C87" s="985"/>
      <c r="D87" s="985"/>
      <c r="E87" s="985"/>
      <c r="F87" s="985"/>
      <c r="G87" s="985"/>
      <c r="H87" s="985"/>
      <c r="I87" s="985"/>
      <c r="J87" s="985"/>
      <c r="K87" s="985"/>
      <c r="L87" s="985"/>
      <c r="M87" s="985"/>
      <c r="N87" s="985"/>
      <c r="O87" s="985"/>
      <c r="P87" s="985"/>
      <c r="Q87" s="985"/>
      <c r="R87" s="985"/>
      <c r="S87" s="985"/>
      <c r="T87" s="985"/>
    </row>
  </sheetData>
  <sheetProtection/>
  <mergeCells count="16">
    <mergeCell ref="A1:Q1"/>
    <mergeCell ref="A2:Q2"/>
    <mergeCell ref="A4:A5"/>
    <mergeCell ref="B4:B5"/>
    <mergeCell ref="C4:E4"/>
    <mergeCell ref="F4:H4"/>
    <mergeCell ref="I4:K4"/>
    <mergeCell ref="L4:N4"/>
    <mergeCell ref="O4:Q4"/>
    <mergeCell ref="AA4:AC4"/>
    <mergeCell ref="R4:T4"/>
    <mergeCell ref="A84:B84"/>
    <mergeCell ref="A86:T86"/>
    <mergeCell ref="A87:T87"/>
    <mergeCell ref="U4:W4"/>
    <mergeCell ref="X4:Z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8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00390625" style="269" customWidth="1"/>
    <col min="2" max="2" width="20.57421875" style="512" customWidth="1"/>
    <col min="3" max="16" width="6.8515625" style="267" customWidth="1"/>
    <col min="17" max="17" width="9.7109375" style="511" customWidth="1"/>
    <col min="18" max="37" width="9.00390625" style="511" customWidth="1"/>
    <col min="38" max="16384" width="9.00390625" style="512" customWidth="1"/>
  </cols>
  <sheetData>
    <row r="1" spans="1:37" s="502" customFormat="1" ht="21.75" customHeight="1">
      <c r="A1" s="500"/>
      <c r="B1" s="944" t="s">
        <v>778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</row>
    <row r="2" spans="1:37" s="502" customFormat="1" ht="21.75" customHeight="1">
      <c r="A2" s="503"/>
      <c r="B2" s="989" t="s">
        <v>779</v>
      </c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</row>
    <row r="3" spans="1:37" s="502" customFormat="1" ht="21.75" customHeight="1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</row>
    <row r="4" spans="1:30" s="258" customFormat="1" ht="18.75" customHeight="1">
      <c r="A4" s="995" t="s">
        <v>9</v>
      </c>
      <c r="B4" s="996" t="s">
        <v>26</v>
      </c>
      <c r="C4" s="997" t="s">
        <v>792</v>
      </c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</row>
    <row r="5" spans="1:32" s="267" customFormat="1" ht="24" customHeight="1">
      <c r="A5" s="995"/>
      <c r="B5" s="996"/>
      <c r="C5" s="997" t="s">
        <v>780</v>
      </c>
      <c r="D5" s="997"/>
      <c r="E5" s="997"/>
      <c r="F5" s="997" t="s">
        <v>35</v>
      </c>
      <c r="G5" s="997"/>
      <c r="H5" s="997"/>
      <c r="I5" s="997" t="s">
        <v>36</v>
      </c>
      <c r="J5" s="997"/>
      <c r="K5" s="997"/>
      <c r="L5" s="997" t="s">
        <v>37</v>
      </c>
      <c r="M5" s="997"/>
      <c r="N5" s="997"/>
      <c r="O5" s="997" t="s">
        <v>24</v>
      </c>
      <c r="P5" s="997"/>
      <c r="Q5" s="997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</row>
    <row r="6" spans="1:32" s="267" customFormat="1" ht="24" customHeight="1">
      <c r="A6" s="995"/>
      <c r="B6" s="996"/>
      <c r="C6" s="506" t="s">
        <v>17</v>
      </c>
      <c r="D6" s="506" t="s">
        <v>18</v>
      </c>
      <c r="E6" s="506" t="s">
        <v>14</v>
      </c>
      <c r="F6" s="506" t="s">
        <v>17</v>
      </c>
      <c r="G6" s="506" t="s">
        <v>18</v>
      </c>
      <c r="H6" s="506" t="s">
        <v>14</v>
      </c>
      <c r="I6" s="506" t="s">
        <v>17</v>
      </c>
      <c r="J6" s="506" t="s">
        <v>18</v>
      </c>
      <c r="K6" s="506" t="s">
        <v>14</v>
      </c>
      <c r="L6" s="506" t="s">
        <v>17</v>
      </c>
      <c r="M6" s="506" t="s">
        <v>18</v>
      </c>
      <c r="N6" s="506" t="s">
        <v>14</v>
      </c>
      <c r="O6" s="260" t="s">
        <v>17</v>
      </c>
      <c r="P6" s="260" t="s">
        <v>18</v>
      </c>
      <c r="Q6" s="507" t="s">
        <v>14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</row>
    <row r="7" spans="1:37" ht="21">
      <c r="A7" s="261" t="s">
        <v>53</v>
      </c>
      <c r="B7" s="266" t="s">
        <v>101</v>
      </c>
      <c r="C7" s="263">
        <v>0</v>
      </c>
      <c r="D7" s="263">
        <v>20</v>
      </c>
      <c r="E7" s="263">
        <f>SUM(C7:D7)</f>
        <v>20</v>
      </c>
      <c r="F7" s="263">
        <v>6</v>
      </c>
      <c r="G7" s="263">
        <v>18</v>
      </c>
      <c r="H7" s="263">
        <f>SUM(F7:G7)</f>
        <v>24</v>
      </c>
      <c r="I7" s="508"/>
      <c r="J7" s="508"/>
      <c r="K7" s="263">
        <f>SUM(I7:J7)</f>
        <v>0</v>
      </c>
      <c r="L7" s="509"/>
      <c r="M7" s="508"/>
      <c r="N7" s="263">
        <f>SUM(L7:M7)</f>
        <v>0</v>
      </c>
      <c r="O7" s="263">
        <f>SUM(C7,F7,I7,L7)</f>
        <v>6</v>
      </c>
      <c r="P7" s="263">
        <f>SUM(D7,G7,J7,M7)</f>
        <v>38</v>
      </c>
      <c r="Q7" s="263">
        <f>SUM(O7:P7)</f>
        <v>44</v>
      </c>
      <c r="R7" s="268"/>
      <c r="S7" s="268"/>
      <c r="T7" s="268"/>
      <c r="U7" s="268"/>
      <c r="V7" s="268"/>
      <c r="W7" s="268"/>
      <c r="X7" s="268"/>
      <c r="Y7" s="268"/>
      <c r="Z7" s="268"/>
      <c r="AA7" s="510"/>
      <c r="AB7" s="510"/>
      <c r="AC7" s="510"/>
      <c r="AG7" s="512"/>
      <c r="AH7" s="512"/>
      <c r="AI7" s="512"/>
      <c r="AJ7" s="512"/>
      <c r="AK7" s="512"/>
    </row>
    <row r="8" spans="1:37" ht="21">
      <c r="A8" s="261" t="s">
        <v>67</v>
      </c>
      <c r="B8" s="266" t="s">
        <v>116</v>
      </c>
      <c r="C8" s="263">
        <v>0</v>
      </c>
      <c r="D8" s="263">
        <v>33</v>
      </c>
      <c r="E8" s="263">
        <f aca="true" t="shared" si="0" ref="E8:E22">SUM(C8:D8)</f>
        <v>33</v>
      </c>
      <c r="F8" s="263">
        <v>14</v>
      </c>
      <c r="G8" s="263">
        <v>49</v>
      </c>
      <c r="H8" s="263">
        <f aca="true" t="shared" si="1" ref="H8:H22">SUM(F8:G8)</f>
        <v>63</v>
      </c>
      <c r="I8" s="263">
        <v>2</v>
      </c>
      <c r="J8" s="513">
        <v>3</v>
      </c>
      <c r="K8" s="263">
        <f aca="true" t="shared" si="2" ref="K8:K22">SUM(I8:J8)</f>
        <v>5</v>
      </c>
      <c r="L8" s="513">
        <v>1</v>
      </c>
      <c r="M8" s="263">
        <v>4</v>
      </c>
      <c r="N8" s="263">
        <f aca="true" t="shared" si="3" ref="N8:N22">SUM(L8:M8)</f>
        <v>5</v>
      </c>
      <c r="O8" s="263">
        <f aca="true" t="shared" si="4" ref="O8:O71">SUM(C8,F8,I8,L8)</f>
        <v>17</v>
      </c>
      <c r="P8" s="263">
        <f aca="true" t="shared" si="5" ref="P8:P71">SUM(D8,G8,J8,M8)</f>
        <v>89</v>
      </c>
      <c r="Q8" s="263">
        <f aca="true" t="shared" si="6" ref="Q8:Q71">SUM(O8:P8)</f>
        <v>106</v>
      </c>
      <c r="R8" s="268"/>
      <c r="S8" s="268"/>
      <c r="T8" s="268"/>
      <c r="U8" s="268"/>
      <c r="V8" s="268"/>
      <c r="W8" s="268"/>
      <c r="X8" s="268"/>
      <c r="Y8" s="268"/>
      <c r="Z8" s="268"/>
      <c r="AA8" s="510"/>
      <c r="AB8" s="510"/>
      <c r="AC8" s="510"/>
      <c r="AG8" s="512"/>
      <c r="AH8" s="512"/>
      <c r="AI8" s="512"/>
      <c r="AJ8" s="512"/>
      <c r="AK8" s="512"/>
    </row>
    <row r="9" spans="1:37" ht="21">
      <c r="A9" s="261" t="s">
        <v>68</v>
      </c>
      <c r="B9" s="266" t="s">
        <v>122</v>
      </c>
      <c r="C9" s="263">
        <v>0</v>
      </c>
      <c r="D9" s="263">
        <v>15</v>
      </c>
      <c r="E9" s="263">
        <f t="shared" si="0"/>
        <v>15</v>
      </c>
      <c r="F9" s="263">
        <v>12</v>
      </c>
      <c r="G9" s="263">
        <v>30</v>
      </c>
      <c r="H9" s="263">
        <f t="shared" si="1"/>
        <v>42</v>
      </c>
      <c r="I9" s="508"/>
      <c r="J9" s="509"/>
      <c r="K9" s="263">
        <f t="shared" si="2"/>
        <v>0</v>
      </c>
      <c r="L9" s="509"/>
      <c r="M9" s="508"/>
      <c r="N9" s="263">
        <f t="shared" si="3"/>
        <v>0</v>
      </c>
      <c r="O9" s="263">
        <f t="shared" si="4"/>
        <v>12</v>
      </c>
      <c r="P9" s="263">
        <f t="shared" si="5"/>
        <v>45</v>
      </c>
      <c r="Q9" s="263">
        <f t="shared" si="6"/>
        <v>57</v>
      </c>
      <c r="R9" s="268"/>
      <c r="S9" s="268"/>
      <c r="T9" s="268"/>
      <c r="U9" s="268"/>
      <c r="V9" s="268"/>
      <c r="W9" s="268"/>
      <c r="X9" s="268"/>
      <c r="Y9" s="268"/>
      <c r="Z9" s="268"/>
      <c r="AA9" s="510"/>
      <c r="AB9" s="510"/>
      <c r="AC9" s="510"/>
      <c r="AG9" s="512"/>
      <c r="AH9" s="512"/>
      <c r="AI9" s="512"/>
      <c r="AJ9" s="512"/>
      <c r="AK9" s="512"/>
    </row>
    <row r="10" spans="1:37" ht="21">
      <c r="A10" s="261" t="s">
        <v>69</v>
      </c>
      <c r="B10" s="266" t="s">
        <v>185</v>
      </c>
      <c r="C10" s="263">
        <v>0</v>
      </c>
      <c r="D10" s="263">
        <v>11</v>
      </c>
      <c r="E10" s="263">
        <f t="shared" si="0"/>
        <v>11</v>
      </c>
      <c r="F10" s="263">
        <v>13</v>
      </c>
      <c r="G10" s="263">
        <v>65</v>
      </c>
      <c r="H10" s="263">
        <f t="shared" si="1"/>
        <v>78</v>
      </c>
      <c r="I10" s="508"/>
      <c r="J10" s="508"/>
      <c r="K10" s="263">
        <f t="shared" si="2"/>
        <v>0</v>
      </c>
      <c r="L10" s="508"/>
      <c r="M10" s="508"/>
      <c r="N10" s="263">
        <f t="shared" si="3"/>
        <v>0</v>
      </c>
      <c r="O10" s="263">
        <f t="shared" si="4"/>
        <v>13</v>
      </c>
      <c r="P10" s="263">
        <f t="shared" si="5"/>
        <v>76</v>
      </c>
      <c r="Q10" s="263">
        <f t="shared" si="6"/>
        <v>89</v>
      </c>
      <c r="R10" s="268"/>
      <c r="S10" s="268"/>
      <c r="T10" s="268"/>
      <c r="U10" s="268"/>
      <c r="V10" s="268"/>
      <c r="W10" s="268"/>
      <c r="X10" s="268"/>
      <c r="Y10" s="268"/>
      <c r="Z10" s="268"/>
      <c r="AA10" s="510"/>
      <c r="AB10" s="510"/>
      <c r="AC10" s="510"/>
      <c r="AG10" s="512"/>
      <c r="AH10" s="512"/>
      <c r="AI10" s="512"/>
      <c r="AJ10" s="512"/>
      <c r="AK10" s="512"/>
    </row>
    <row r="11" spans="1:37" ht="21">
      <c r="A11" s="261" t="s">
        <v>70</v>
      </c>
      <c r="B11" s="266" t="s">
        <v>107</v>
      </c>
      <c r="C11" s="263">
        <v>0</v>
      </c>
      <c r="D11" s="263">
        <v>15</v>
      </c>
      <c r="E11" s="263">
        <f t="shared" si="0"/>
        <v>15</v>
      </c>
      <c r="F11" s="263">
        <v>5</v>
      </c>
      <c r="G11" s="263">
        <v>11</v>
      </c>
      <c r="H11" s="263">
        <f t="shared" si="1"/>
        <v>16</v>
      </c>
      <c r="I11" s="508"/>
      <c r="J11" s="509"/>
      <c r="K11" s="263">
        <f t="shared" si="2"/>
        <v>0</v>
      </c>
      <c r="L11" s="509"/>
      <c r="M11" s="508"/>
      <c r="N11" s="263">
        <f t="shared" si="3"/>
        <v>0</v>
      </c>
      <c r="O11" s="263">
        <f t="shared" si="4"/>
        <v>5</v>
      </c>
      <c r="P11" s="263">
        <f t="shared" si="5"/>
        <v>26</v>
      </c>
      <c r="Q11" s="263">
        <f t="shared" si="6"/>
        <v>31</v>
      </c>
      <c r="R11" s="268"/>
      <c r="S11" s="268"/>
      <c r="T11" s="268"/>
      <c r="U11" s="268"/>
      <c r="V11" s="268"/>
      <c r="W11" s="268"/>
      <c r="X11" s="268"/>
      <c r="Y11" s="268"/>
      <c r="Z11" s="268"/>
      <c r="AA11" s="510"/>
      <c r="AB11" s="510"/>
      <c r="AC11" s="510"/>
      <c r="AG11" s="512"/>
      <c r="AH11" s="512"/>
      <c r="AI11" s="512"/>
      <c r="AJ11" s="512"/>
      <c r="AK11" s="512"/>
    </row>
    <row r="12" spans="1:37" ht="21">
      <c r="A12" s="261" t="s">
        <v>87</v>
      </c>
      <c r="B12" s="266" t="s">
        <v>132</v>
      </c>
      <c r="C12" s="508"/>
      <c r="D12" s="508"/>
      <c r="E12" s="508">
        <f t="shared" si="0"/>
        <v>0</v>
      </c>
      <c r="F12" s="508"/>
      <c r="G12" s="508"/>
      <c r="H12" s="263">
        <f t="shared" si="1"/>
        <v>0</v>
      </c>
      <c r="I12" s="263">
        <v>23</v>
      </c>
      <c r="J12" s="263">
        <v>54</v>
      </c>
      <c r="K12" s="263">
        <f t="shared" si="2"/>
        <v>77</v>
      </c>
      <c r="L12" s="263">
        <v>18</v>
      </c>
      <c r="M12" s="263">
        <v>57</v>
      </c>
      <c r="N12" s="263">
        <f t="shared" si="3"/>
        <v>75</v>
      </c>
      <c r="O12" s="263">
        <f t="shared" si="4"/>
        <v>41</v>
      </c>
      <c r="P12" s="263">
        <f t="shared" si="5"/>
        <v>111</v>
      </c>
      <c r="Q12" s="263">
        <f t="shared" si="6"/>
        <v>152</v>
      </c>
      <c r="R12" s="268"/>
      <c r="S12" s="268"/>
      <c r="T12" s="268"/>
      <c r="U12" s="268"/>
      <c r="V12" s="268"/>
      <c r="W12" s="268"/>
      <c r="X12" s="268"/>
      <c r="Y12" s="268"/>
      <c r="Z12" s="268"/>
      <c r="AA12" s="510"/>
      <c r="AB12" s="510"/>
      <c r="AC12" s="510"/>
      <c r="AG12" s="512"/>
      <c r="AH12" s="512"/>
      <c r="AI12" s="512"/>
      <c r="AJ12" s="512"/>
      <c r="AK12" s="512"/>
    </row>
    <row r="13" spans="1:37" ht="21">
      <c r="A13" s="261" t="s">
        <v>88</v>
      </c>
      <c r="B13" s="266" t="s">
        <v>137</v>
      </c>
      <c r="C13" s="263">
        <v>0</v>
      </c>
      <c r="D13" s="263">
        <v>17</v>
      </c>
      <c r="E13" s="263">
        <f t="shared" si="0"/>
        <v>17</v>
      </c>
      <c r="F13" s="263">
        <v>3</v>
      </c>
      <c r="G13" s="263">
        <v>10</v>
      </c>
      <c r="H13" s="263">
        <f t="shared" si="1"/>
        <v>13</v>
      </c>
      <c r="I13" s="263">
        <v>1</v>
      </c>
      <c r="J13" s="513">
        <v>13</v>
      </c>
      <c r="K13" s="263">
        <f t="shared" si="2"/>
        <v>14</v>
      </c>
      <c r="L13" s="513">
        <v>5</v>
      </c>
      <c r="M13" s="263">
        <v>15</v>
      </c>
      <c r="N13" s="263">
        <f t="shared" si="3"/>
        <v>20</v>
      </c>
      <c r="O13" s="263">
        <f t="shared" si="4"/>
        <v>9</v>
      </c>
      <c r="P13" s="263">
        <f t="shared" si="5"/>
        <v>55</v>
      </c>
      <c r="Q13" s="263">
        <f t="shared" si="6"/>
        <v>64</v>
      </c>
      <c r="R13" s="268"/>
      <c r="S13" s="268"/>
      <c r="T13" s="268"/>
      <c r="U13" s="268"/>
      <c r="V13" s="268"/>
      <c r="W13" s="268"/>
      <c r="X13" s="268"/>
      <c r="Y13" s="268"/>
      <c r="Z13" s="268"/>
      <c r="AA13" s="510"/>
      <c r="AB13" s="510"/>
      <c r="AC13" s="510"/>
      <c r="AG13" s="512"/>
      <c r="AH13" s="512"/>
      <c r="AI13" s="512"/>
      <c r="AJ13" s="512"/>
      <c r="AK13" s="512"/>
    </row>
    <row r="14" spans="1:37" ht="21">
      <c r="A14" s="261" t="s">
        <v>89</v>
      </c>
      <c r="B14" s="266" t="s">
        <v>151</v>
      </c>
      <c r="C14" s="508"/>
      <c r="D14" s="508"/>
      <c r="E14" s="508">
        <f t="shared" si="0"/>
        <v>0</v>
      </c>
      <c r="F14" s="508"/>
      <c r="G14" s="508"/>
      <c r="H14" s="263">
        <f t="shared" si="1"/>
        <v>0</v>
      </c>
      <c r="I14" s="263">
        <v>2</v>
      </c>
      <c r="J14" s="513">
        <v>4</v>
      </c>
      <c r="K14" s="263">
        <f t="shared" si="2"/>
        <v>6</v>
      </c>
      <c r="L14" s="513">
        <v>2</v>
      </c>
      <c r="M14" s="263">
        <v>7</v>
      </c>
      <c r="N14" s="263">
        <f t="shared" si="3"/>
        <v>9</v>
      </c>
      <c r="O14" s="263">
        <f t="shared" si="4"/>
        <v>4</v>
      </c>
      <c r="P14" s="263">
        <f t="shared" si="5"/>
        <v>11</v>
      </c>
      <c r="Q14" s="263">
        <f t="shared" si="6"/>
        <v>15</v>
      </c>
      <c r="R14" s="268"/>
      <c r="S14" s="268"/>
      <c r="T14" s="268"/>
      <c r="U14" s="268"/>
      <c r="V14" s="268"/>
      <c r="W14" s="268"/>
      <c r="X14" s="268"/>
      <c r="Y14" s="268"/>
      <c r="Z14" s="268"/>
      <c r="AA14" s="510"/>
      <c r="AB14" s="510"/>
      <c r="AC14" s="510"/>
      <c r="AG14" s="512"/>
      <c r="AH14" s="512"/>
      <c r="AI14" s="512"/>
      <c r="AJ14" s="512"/>
      <c r="AK14" s="512"/>
    </row>
    <row r="15" spans="1:37" ht="21">
      <c r="A15" s="261" t="s">
        <v>90</v>
      </c>
      <c r="B15" s="262" t="s">
        <v>155</v>
      </c>
      <c r="C15" s="508"/>
      <c r="D15" s="508"/>
      <c r="E15" s="508">
        <f t="shared" si="0"/>
        <v>0</v>
      </c>
      <c r="F15" s="508"/>
      <c r="G15" s="508"/>
      <c r="H15" s="263">
        <f t="shared" si="1"/>
        <v>0</v>
      </c>
      <c r="I15" s="263">
        <v>3</v>
      </c>
      <c r="J15" s="513">
        <v>10</v>
      </c>
      <c r="K15" s="263">
        <f t="shared" si="2"/>
        <v>13</v>
      </c>
      <c r="L15" s="513">
        <v>6</v>
      </c>
      <c r="M15" s="263">
        <v>9</v>
      </c>
      <c r="N15" s="263">
        <f t="shared" si="3"/>
        <v>15</v>
      </c>
      <c r="O15" s="263">
        <f t="shared" si="4"/>
        <v>9</v>
      </c>
      <c r="P15" s="263">
        <f t="shared" si="5"/>
        <v>19</v>
      </c>
      <c r="Q15" s="263">
        <f t="shared" si="6"/>
        <v>28</v>
      </c>
      <c r="R15" s="268"/>
      <c r="S15" s="268"/>
      <c r="T15" s="268"/>
      <c r="U15" s="268"/>
      <c r="V15" s="268"/>
      <c r="W15" s="268"/>
      <c r="X15" s="268"/>
      <c r="Y15" s="268"/>
      <c r="Z15" s="268"/>
      <c r="AA15" s="510"/>
      <c r="AB15" s="510"/>
      <c r="AC15" s="510"/>
      <c r="AG15" s="512"/>
      <c r="AH15" s="512"/>
      <c r="AI15" s="512"/>
      <c r="AJ15" s="512"/>
      <c r="AK15" s="512"/>
    </row>
    <row r="16" spans="1:37" ht="21">
      <c r="A16" s="261" t="s">
        <v>91</v>
      </c>
      <c r="B16" s="266" t="s">
        <v>165</v>
      </c>
      <c r="C16" s="508"/>
      <c r="D16" s="508"/>
      <c r="E16" s="508">
        <f t="shared" si="0"/>
        <v>0</v>
      </c>
      <c r="F16" s="508"/>
      <c r="G16" s="508"/>
      <c r="H16" s="263">
        <f t="shared" si="1"/>
        <v>0</v>
      </c>
      <c r="I16" s="263">
        <v>4</v>
      </c>
      <c r="J16" s="513">
        <v>4</v>
      </c>
      <c r="K16" s="263">
        <f t="shared" si="2"/>
        <v>8</v>
      </c>
      <c r="L16" s="513">
        <v>3</v>
      </c>
      <c r="M16" s="263">
        <v>3</v>
      </c>
      <c r="N16" s="263">
        <f t="shared" si="3"/>
        <v>6</v>
      </c>
      <c r="O16" s="263">
        <f t="shared" si="4"/>
        <v>7</v>
      </c>
      <c r="P16" s="263">
        <f t="shared" si="5"/>
        <v>7</v>
      </c>
      <c r="Q16" s="263">
        <f t="shared" si="6"/>
        <v>14</v>
      </c>
      <c r="R16" s="268"/>
      <c r="S16" s="268"/>
      <c r="T16" s="268"/>
      <c r="U16" s="268"/>
      <c r="V16" s="268"/>
      <c r="W16" s="268"/>
      <c r="X16" s="268"/>
      <c r="Y16" s="268"/>
      <c r="Z16" s="268"/>
      <c r="AA16" s="510"/>
      <c r="AB16" s="510"/>
      <c r="AC16" s="510"/>
      <c r="AG16" s="512"/>
      <c r="AH16" s="512"/>
      <c r="AI16" s="512"/>
      <c r="AJ16" s="512"/>
      <c r="AK16" s="512"/>
    </row>
    <row r="17" spans="1:37" ht="21">
      <c r="A17" s="261" t="s">
        <v>92</v>
      </c>
      <c r="B17" s="266" t="s">
        <v>169</v>
      </c>
      <c r="C17" s="508"/>
      <c r="D17" s="508"/>
      <c r="E17" s="508">
        <f t="shared" si="0"/>
        <v>0</v>
      </c>
      <c r="F17" s="508"/>
      <c r="G17" s="508"/>
      <c r="H17" s="263">
        <f t="shared" si="1"/>
        <v>0</v>
      </c>
      <c r="I17" s="263">
        <v>4</v>
      </c>
      <c r="J17" s="513">
        <v>7</v>
      </c>
      <c r="K17" s="263">
        <f t="shared" si="2"/>
        <v>11</v>
      </c>
      <c r="L17" s="513">
        <v>4</v>
      </c>
      <c r="M17" s="263">
        <v>11</v>
      </c>
      <c r="N17" s="263">
        <f t="shared" si="3"/>
        <v>15</v>
      </c>
      <c r="O17" s="263">
        <f t="shared" si="4"/>
        <v>8</v>
      </c>
      <c r="P17" s="263">
        <f t="shared" si="5"/>
        <v>18</v>
      </c>
      <c r="Q17" s="263">
        <f t="shared" si="6"/>
        <v>26</v>
      </c>
      <c r="R17" s="268"/>
      <c r="S17" s="268"/>
      <c r="T17" s="268"/>
      <c r="U17" s="268"/>
      <c r="V17" s="268"/>
      <c r="W17" s="268"/>
      <c r="X17" s="268"/>
      <c r="Y17" s="268"/>
      <c r="Z17" s="268"/>
      <c r="AA17" s="510"/>
      <c r="AB17" s="510"/>
      <c r="AC17" s="510"/>
      <c r="AG17" s="512"/>
      <c r="AH17" s="512"/>
      <c r="AI17" s="512"/>
      <c r="AJ17" s="512"/>
      <c r="AK17" s="512"/>
    </row>
    <row r="18" spans="1:37" ht="21">
      <c r="A18" s="261" t="s">
        <v>210</v>
      </c>
      <c r="B18" s="266" t="s">
        <v>170</v>
      </c>
      <c r="C18" s="508"/>
      <c r="D18" s="508"/>
      <c r="E18" s="508">
        <f t="shared" si="0"/>
        <v>0</v>
      </c>
      <c r="F18" s="508"/>
      <c r="G18" s="508"/>
      <c r="H18" s="263">
        <f t="shared" si="1"/>
        <v>0</v>
      </c>
      <c r="I18" s="263">
        <v>4</v>
      </c>
      <c r="J18" s="263">
        <v>8</v>
      </c>
      <c r="K18" s="263">
        <f t="shared" si="2"/>
        <v>12</v>
      </c>
      <c r="L18" s="263">
        <v>1</v>
      </c>
      <c r="M18" s="263">
        <v>2</v>
      </c>
      <c r="N18" s="263">
        <f t="shared" si="3"/>
        <v>3</v>
      </c>
      <c r="O18" s="263">
        <f t="shared" si="4"/>
        <v>5</v>
      </c>
      <c r="P18" s="263">
        <f t="shared" si="5"/>
        <v>10</v>
      </c>
      <c r="Q18" s="263">
        <f t="shared" si="6"/>
        <v>15</v>
      </c>
      <c r="R18" s="268"/>
      <c r="S18" s="268"/>
      <c r="T18" s="268"/>
      <c r="U18" s="268"/>
      <c r="V18" s="268"/>
      <c r="W18" s="268"/>
      <c r="X18" s="268"/>
      <c r="Y18" s="268"/>
      <c r="Z18" s="268"/>
      <c r="AA18" s="510"/>
      <c r="AB18" s="510"/>
      <c r="AC18" s="510"/>
      <c r="AG18" s="512"/>
      <c r="AH18" s="512"/>
      <c r="AI18" s="512"/>
      <c r="AJ18" s="512"/>
      <c r="AK18" s="512"/>
    </row>
    <row r="19" spans="1:37" ht="21">
      <c r="A19" s="261" t="s">
        <v>211</v>
      </c>
      <c r="B19" s="266" t="s">
        <v>181</v>
      </c>
      <c r="C19" s="508"/>
      <c r="D19" s="508"/>
      <c r="E19" s="508">
        <f t="shared" si="0"/>
        <v>0</v>
      </c>
      <c r="F19" s="508"/>
      <c r="G19" s="508"/>
      <c r="H19" s="263">
        <f t="shared" si="1"/>
        <v>0</v>
      </c>
      <c r="I19" s="263">
        <v>2</v>
      </c>
      <c r="J19" s="513">
        <v>8</v>
      </c>
      <c r="K19" s="263">
        <f t="shared" si="2"/>
        <v>10</v>
      </c>
      <c r="L19" s="263">
        <v>2</v>
      </c>
      <c r="M19" s="263">
        <v>9</v>
      </c>
      <c r="N19" s="263">
        <f t="shared" si="3"/>
        <v>11</v>
      </c>
      <c r="O19" s="263">
        <f t="shared" si="4"/>
        <v>4</v>
      </c>
      <c r="P19" s="263">
        <f t="shared" si="5"/>
        <v>17</v>
      </c>
      <c r="Q19" s="263">
        <f t="shared" si="6"/>
        <v>21</v>
      </c>
      <c r="R19" s="268"/>
      <c r="S19" s="268"/>
      <c r="T19" s="268"/>
      <c r="U19" s="268"/>
      <c r="V19" s="268"/>
      <c r="W19" s="268"/>
      <c r="X19" s="268"/>
      <c r="Y19" s="268"/>
      <c r="Z19" s="268"/>
      <c r="AA19" s="510"/>
      <c r="AB19" s="510"/>
      <c r="AC19" s="510"/>
      <c r="AG19" s="512"/>
      <c r="AH19" s="512"/>
      <c r="AI19" s="512"/>
      <c r="AJ19" s="512"/>
      <c r="AK19" s="512"/>
    </row>
    <row r="20" spans="1:37" ht="21">
      <c r="A20" s="261" t="s">
        <v>212</v>
      </c>
      <c r="B20" s="266" t="s">
        <v>188</v>
      </c>
      <c r="C20" s="508"/>
      <c r="D20" s="508"/>
      <c r="E20" s="508">
        <f t="shared" si="0"/>
        <v>0</v>
      </c>
      <c r="F20" s="508"/>
      <c r="G20" s="508"/>
      <c r="H20" s="263">
        <f t="shared" si="1"/>
        <v>0</v>
      </c>
      <c r="I20" s="263">
        <v>2</v>
      </c>
      <c r="J20" s="513">
        <v>5</v>
      </c>
      <c r="K20" s="263">
        <f t="shared" si="2"/>
        <v>7</v>
      </c>
      <c r="L20" s="263">
        <v>2</v>
      </c>
      <c r="M20" s="263">
        <v>5</v>
      </c>
      <c r="N20" s="263">
        <f t="shared" si="3"/>
        <v>7</v>
      </c>
      <c r="O20" s="263">
        <f t="shared" si="4"/>
        <v>4</v>
      </c>
      <c r="P20" s="263">
        <f t="shared" si="5"/>
        <v>10</v>
      </c>
      <c r="Q20" s="263">
        <f t="shared" si="6"/>
        <v>14</v>
      </c>
      <c r="R20" s="268"/>
      <c r="S20" s="268"/>
      <c r="T20" s="268"/>
      <c r="U20" s="268"/>
      <c r="V20" s="268"/>
      <c r="W20" s="268"/>
      <c r="X20" s="268"/>
      <c r="Y20" s="268"/>
      <c r="Z20" s="268"/>
      <c r="AA20" s="510"/>
      <c r="AB20" s="510"/>
      <c r="AC20" s="510"/>
      <c r="AG20" s="512"/>
      <c r="AH20" s="512"/>
      <c r="AI20" s="512"/>
      <c r="AJ20" s="512"/>
      <c r="AK20" s="512"/>
    </row>
    <row r="21" spans="1:37" ht="21">
      <c r="A21" s="261" t="s">
        <v>213</v>
      </c>
      <c r="B21" s="266" t="s">
        <v>194</v>
      </c>
      <c r="C21" s="508"/>
      <c r="D21" s="508"/>
      <c r="E21" s="508">
        <f t="shared" si="0"/>
        <v>0</v>
      </c>
      <c r="F21" s="508"/>
      <c r="G21" s="508"/>
      <c r="H21" s="263">
        <f t="shared" si="1"/>
        <v>0</v>
      </c>
      <c r="I21" s="263">
        <v>3</v>
      </c>
      <c r="J21" s="263">
        <v>7</v>
      </c>
      <c r="K21" s="263">
        <f t="shared" si="2"/>
        <v>10</v>
      </c>
      <c r="L21" s="513">
        <v>5</v>
      </c>
      <c r="M21" s="263">
        <v>5</v>
      </c>
      <c r="N21" s="263">
        <f t="shared" si="3"/>
        <v>10</v>
      </c>
      <c r="O21" s="263">
        <f t="shared" si="4"/>
        <v>8</v>
      </c>
      <c r="P21" s="263">
        <f t="shared" si="5"/>
        <v>12</v>
      </c>
      <c r="Q21" s="263">
        <f t="shared" si="6"/>
        <v>20</v>
      </c>
      <c r="R21" s="268"/>
      <c r="S21" s="268"/>
      <c r="T21" s="268"/>
      <c r="U21" s="268"/>
      <c r="V21" s="268"/>
      <c r="W21" s="268"/>
      <c r="X21" s="268"/>
      <c r="Y21" s="268"/>
      <c r="Z21" s="268"/>
      <c r="AA21" s="510"/>
      <c r="AB21" s="510"/>
      <c r="AC21" s="510"/>
      <c r="AG21" s="512"/>
      <c r="AH21" s="512"/>
      <c r="AI21" s="512"/>
      <c r="AJ21" s="512"/>
      <c r="AK21" s="512"/>
    </row>
    <row r="22" spans="1:37" ht="21">
      <c r="A22" s="261"/>
      <c r="B22" s="547" t="s">
        <v>834</v>
      </c>
      <c r="C22" s="459"/>
      <c r="D22" s="459"/>
      <c r="E22" s="459">
        <f t="shared" si="0"/>
        <v>0</v>
      </c>
      <c r="F22" s="459"/>
      <c r="G22" s="459"/>
      <c r="H22" s="298">
        <f t="shared" si="1"/>
        <v>0</v>
      </c>
      <c r="I22" s="298">
        <v>4</v>
      </c>
      <c r="J22" s="298">
        <v>7</v>
      </c>
      <c r="K22" s="298">
        <f t="shared" si="2"/>
        <v>11</v>
      </c>
      <c r="L22" s="435">
        <v>4</v>
      </c>
      <c r="M22" s="298">
        <v>8</v>
      </c>
      <c r="N22" s="298">
        <f t="shared" si="3"/>
        <v>12</v>
      </c>
      <c r="O22" s="263">
        <f t="shared" si="4"/>
        <v>8</v>
      </c>
      <c r="P22" s="263">
        <f t="shared" si="5"/>
        <v>15</v>
      </c>
      <c r="Q22" s="263">
        <f t="shared" si="6"/>
        <v>23</v>
      </c>
      <c r="R22" s="268"/>
      <c r="S22" s="268"/>
      <c r="T22" s="268"/>
      <c r="U22" s="268"/>
      <c r="V22" s="268"/>
      <c r="W22" s="268"/>
      <c r="X22" s="268"/>
      <c r="Y22" s="268"/>
      <c r="Z22" s="268"/>
      <c r="AA22" s="510"/>
      <c r="AB22" s="510"/>
      <c r="AC22" s="510"/>
      <c r="AG22" s="512"/>
      <c r="AH22" s="512"/>
      <c r="AI22" s="512"/>
      <c r="AJ22" s="512"/>
      <c r="AK22" s="512"/>
    </row>
    <row r="23" spans="1:37" ht="21">
      <c r="A23" s="261" t="s">
        <v>406</v>
      </c>
      <c r="B23" s="262" t="s">
        <v>676</v>
      </c>
      <c r="C23" s="508"/>
      <c r="D23" s="508"/>
      <c r="E23" s="508"/>
      <c r="F23" s="508"/>
      <c r="G23" s="508"/>
      <c r="H23" s="508"/>
      <c r="I23" s="514">
        <v>7</v>
      </c>
      <c r="J23" s="514">
        <v>17</v>
      </c>
      <c r="K23" s="515">
        <v>24</v>
      </c>
      <c r="L23" s="514">
        <v>6</v>
      </c>
      <c r="M23" s="514">
        <v>11</v>
      </c>
      <c r="N23" s="515">
        <v>17</v>
      </c>
      <c r="O23" s="263">
        <f t="shared" si="4"/>
        <v>13</v>
      </c>
      <c r="P23" s="263">
        <f t="shared" si="5"/>
        <v>28</v>
      </c>
      <c r="Q23" s="263">
        <f t="shared" si="6"/>
        <v>41</v>
      </c>
      <c r="T23" s="501"/>
      <c r="W23" s="501"/>
      <c r="Z23" s="501"/>
      <c r="AC23" s="501"/>
      <c r="AG23" s="512"/>
      <c r="AH23" s="512"/>
      <c r="AI23" s="512"/>
      <c r="AJ23" s="512"/>
      <c r="AK23" s="512"/>
    </row>
    <row r="24" spans="1:37" ht="21">
      <c r="A24" s="261" t="s">
        <v>637</v>
      </c>
      <c r="B24" s="262" t="s">
        <v>677</v>
      </c>
      <c r="C24" s="508"/>
      <c r="D24" s="508"/>
      <c r="E24" s="508"/>
      <c r="F24" s="508"/>
      <c r="G24" s="508"/>
      <c r="H24" s="508"/>
      <c r="I24" s="514">
        <v>3</v>
      </c>
      <c r="J24" s="514">
        <v>8</v>
      </c>
      <c r="K24" s="514">
        <v>11</v>
      </c>
      <c r="L24" s="514">
        <v>3</v>
      </c>
      <c r="M24" s="514">
        <v>6</v>
      </c>
      <c r="N24" s="514">
        <v>9</v>
      </c>
      <c r="O24" s="263">
        <f t="shared" si="4"/>
        <v>6</v>
      </c>
      <c r="P24" s="263">
        <f t="shared" si="5"/>
        <v>14</v>
      </c>
      <c r="Q24" s="263">
        <f t="shared" si="6"/>
        <v>20</v>
      </c>
      <c r="R24" s="516"/>
      <c r="S24" s="516"/>
      <c r="T24" s="517"/>
      <c r="U24" s="516"/>
      <c r="V24" s="516"/>
      <c r="W24" s="517"/>
      <c r="X24" s="516"/>
      <c r="Y24" s="516"/>
      <c r="Z24" s="517"/>
      <c r="AA24" s="516"/>
      <c r="AB24" s="516"/>
      <c r="AC24" s="517"/>
      <c r="AG24" s="512"/>
      <c r="AH24" s="512"/>
      <c r="AI24" s="512"/>
      <c r="AJ24" s="512"/>
      <c r="AK24" s="512"/>
    </row>
    <row r="25" spans="1:37" ht="21">
      <c r="A25" s="261" t="s">
        <v>638</v>
      </c>
      <c r="B25" s="262" t="s">
        <v>678</v>
      </c>
      <c r="C25" s="508"/>
      <c r="D25" s="508"/>
      <c r="E25" s="508"/>
      <c r="F25" s="508"/>
      <c r="G25" s="508"/>
      <c r="H25" s="508"/>
      <c r="I25" s="514">
        <v>5</v>
      </c>
      <c r="J25" s="514">
        <v>11</v>
      </c>
      <c r="K25" s="515">
        <v>16</v>
      </c>
      <c r="L25" s="514">
        <v>3</v>
      </c>
      <c r="M25" s="514">
        <v>12</v>
      </c>
      <c r="N25" s="515">
        <v>15</v>
      </c>
      <c r="O25" s="263">
        <f t="shared" si="4"/>
        <v>8</v>
      </c>
      <c r="P25" s="263">
        <f t="shared" si="5"/>
        <v>23</v>
      </c>
      <c r="Q25" s="263">
        <f t="shared" si="6"/>
        <v>31</v>
      </c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G25" s="512"/>
      <c r="AH25" s="512"/>
      <c r="AI25" s="512"/>
      <c r="AJ25" s="512"/>
      <c r="AK25" s="512"/>
    </row>
    <row r="26" spans="1:37" ht="21">
      <c r="A26" s="261" t="s">
        <v>639</v>
      </c>
      <c r="B26" s="262" t="s">
        <v>679</v>
      </c>
      <c r="C26" s="508"/>
      <c r="D26" s="508"/>
      <c r="E26" s="508"/>
      <c r="F26" s="508"/>
      <c r="G26" s="518"/>
      <c r="H26" s="518"/>
      <c r="I26" s="514">
        <v>7</v>
      </c>
      <c r="J26" s="514">
        <v>11</v>
      </c>
      <c r="K26" s="515">
        <v>18</v>
      </c>
      <c r="L26" s="514">
        <v>5</v>
      </c>
      <c r="M26" s="514">
        <v>15</v>
      </c>
      <c r="N26" s="515">
        <v>20</v>
      </c>
      <c r="O26" s="263">
        <f t="shared" si="4"/>
        <v>12</v>
      </c>
      <c r="P26" s="263">
        <f t="shared" si="5"/>
        <v>26</v>
      </c>
      <c r="Q26" s="263">
        <f t="shared" si="6"/>
        <v>38</v>
      </c>
      <c r="R26" s="516"/>
      <c r="S26" s="516"/>
      <c r="T26" s="517"/>
      <c r="U26" s="516"/>
      <c r="V26" s="516"/>
      <c r="W26" s="517"/>
      <c r="X26" s="516"/>
      <c r="Y26" s="516"/>
      <c r="Z26" s="517"/>
      <c r="AA26" s="516"/>
      <c r="AB26" s="516"/>
      <c r="AC26" s="517"/>
      <c r="AG26" s="512"/>
      <c r="AH26" s="512"/>
      <c r="AI26" s="512"/>
      <c r="AJ26" s="512"/>
      <c r="AK26" s="512"/>
    </row>
    <row r="27" spans="1:37" ht="21">
      <c r="A27" s="261" t="s">
        <v>640</v>
      </c>
      <c r="B27" s="262" t="s">
        <v>680</v>
      </c>
      <c r="C27" s="508"/>
      <c r="D27" s="508"/>
      <c r="E27" s="508"/>
      <c r="F27" s="508"/>
      <c r="G27" s="519"/>
      <c r="H27" s="519"/>
      <c r="I27" s="520">
        <v>7</v>
      </c>
      <c r="J27" s="520">
        <v>14</v>
      </c>
      <c r="K27" s="521">
        <v>21</v>
      </c>
      <c r="L27" s="519"/>
      <c r="M27" s="519"/>
      <c r="N27" s="522"/>
      <c r="O27" s="263">
        <f t="shared" si="4"/>
        <v>7</v>
      </c>
      <c r="P27" s="263">
        <f t="shared" si="5"/>
        <v>14</v>
      </c>
      <c r="Q27" s="263">
        <f t="shared" si="6"/>
        <v>21</v>
      </c>
      <c r="T27" s="501"/>
      <c r="W27" s="501"/>
      <c r="Z27" s="501"/>
      <c r="AC27" s="501"/>
      <c r="AG27" s="512"/>
      <c r="AH27" s="512"/>
      <c r="AI27" s="512"/>
      <c r="AJ27" s="512"/>
      <c r="AK27" s="512"/>
    </row>
    <row r="28" spans="1:37" ht="21">
      <c r="A28" s="261" t="s">
        <v>558</v>
      </c>
      <c r="B28" s="262" t="s">
        <v>681</v>
      </c>
      <c r="C28" s="508"/>
      <c r="D28" s="508"/>
      <c r="E28" s="508"/>
      <c r="F28" s="508"/>
      <c r="G28" s="508"/>
      <c r="H28" s="508"/>
      <c r="I28" s="514">
        <v>6</v>
      </c>
      <c r="J28" s="514">
        <v>5</v>
      </c>
      <c r="K28" s="515">
        <v>11</v>
      </c>
      <c r="L28" s="518"/>
      <c r="M28" s="518"/>
      <c r="N28" s="523"/>
      <c r="O28" s="263">
        <f t="shared" si="4"/>
        <v>6</v>
      </c>
      <c r="P28" s="263">
        <f t="shared" si="5"/>
        <v>5</v>
      </c>
      <c r="Q28" s="263">
        <f t="shared" si="6"/>
        <v>11</v>
      </c>
      <c r="R28" s="516"/>
      <c r="S28" s="516"/>
      <c r="T28" s="517"/>
      <c r="U28" s="516"/>
      <c r="V28" s="516"/>
      <c r="W28" s="517"/>
      <c r="X28" s="516"/>
      <c r="Y28" s="516"/>
      <c r="Z28" s="517"/>
      <c r="AA28" s="516"/>
      <c r="AB28" s="516"/>
      <c r="AC28" s="517"/>
      <c r="AG28" s="512"/>
      <c r="AH28" s="512"/>
      <c r="AI28" s="512"/>
      <c r="AJ28" s="512"/>
      <c r="AK28" s="512"/>
    </row>
    <row r="29" spans="1:37" ht="21">
      <c r="A29" s="261" t="s">
        <v>641</v>
      </c>
      <c r="B29" s="262" t="s">
        <v>682</v>
      </c>
      <c r="C29" s="508"/>
      <c r="D29" s="508"/>
      <c r="E29" s="508"/>
      <c r="F29" s="508"/>
      <c r="G29" s="518"/>
      <c r="H29" s="518"/>
      <c r="I29" s="514">
        <v>6</v>
      </c>
      <c r="J29" s="514">
        <v>2</v>
      </c>
      <c r="K29" s="515">
        <v>8</v>
      </c>
      <c r="L29" s="514">
        <v>4</v>
      </c>
      <c r="M29" s="514">
        <v>5</v>
      </c>
      <c r="N29" s="515">
        <v>9</v>
      </c>
      <c r="O29" s="263">
        <f t="shared" si="4"/>
        <v>10</v>
      </c>
      <c r="P29" s="263">
        <f t="shared" si="5"/>
        <v>7</v>
      </c>
      <c r="Q29" s="263">
        <f t="shared" si="6"/>
        <v>17</v>
      </c>
      <c r="R29" s="516"/>
      <c r="S29" s="516"/>
      <c r="T29" s="517"/>
      <c r="U29" s="516"/>
      <c r="V29" s="516"/>
      <c r="W29" s="517"/>
      <c r="X29" s="516"/>
      <c r="Y29" s="516"/>
      <c r="Z29" s="517"/>
      <c r="AA29" s="516"/>
      <c r="AB29" s="516"/>
      <c r="AC29" s="517"/>
      <c r="AG29" s="512"/>
      <c r="AH29" s="512"/>
      <c r="AI29" s="512"/>
      <c r="AJ29" s="512"/>
      <c r="AK29" s="512"/>
    </row>
    <row r="30" spans="1:37" ht="21">
      <c r="A30" s="261" t="s">
        <v>642</v>
      </c>
      <c r="B30" s="262" t="s">
        <v>645</v>
      </c>
      <c r="C30" s="518"/>
      <c r="D30" s="514">
        <v>17</v>
      </c>
      <c r="E30" s="515">
        <v>17</v>
      </c>
      <c r="F30" s="518"/>
      <c r="G30" s="518"/>
      <c r="H30" s="518"/>
      <c r="I30" s="518"/>
      <c r="J30" s="518"/>
      <c r="K30" s="523"/>
      <c r="L30" s="518"/>
      <c r="M30" s="518"/>
      <c r="N30" s="523"/>
      <c r="O30" s="263">
        <f t="shared" si="4"/>
        <v>0</v>
      </c>
      <c r="P30" s="263">
        <f t="shared" si="5"/>
        <v>17</v>
      </c>
      <c r="Q30" s="263">
        <f t="shared" si="6"/>
        <v>17</v>
      </c>
      <c r="R30" s="549"/>
      <c r="S30" s="549"/>
      <c r="T30" s="550"/>
      <c r="U30" s="549"/>
      <c r="V30" s="549"/>
      <c r="W30" s="550"/>
      <c r="X30" s="549"/>
      <c r="Y30" s="549"/>
      <c r="Z30" s="550"/>
      <c r="AA30" s="549"/>
      <c r="AB30" s="549"/>
      <c r="AC30" s="550"/>
      <c r="AG30" s="512"/>
      <c r="AH30" s="512"/>
      <c r="AI30" s="512"/>
      <c r="AJ30" s="512"/>
      <c r="AK30" s="512"/>
    </row>
    <row r="31" spans="1:37" ht="21">
      <c r="A31" s="261" t="s">
        <v>643</v>
      </c>
      <c r="B31" s="262" t="s">
        <v>644</v>
      </c>
      <c r="C31" s="514">
        <v>2</v>
      </c>
      <c r="D31" s="514">
        <v>12</v>
      </c>
      <c r="E31" s="515">
        <v>14</v>
      </c>
      <c r="F31" s="514">
        <v>8</v>
      </c>
      <c r="G31" s="514">
        <v>31</v>
      </c>
      <c r="H31" s="515">
        <v>39</v>
      </c>
      <c r="I31" s="514">
        <v>7</v>
      </c>
      <c r="J31" s="514">
        <v>5</v>
      </c>
      <c r="K31" s="515">
        <v>12</v>
      </c>
      <c r="L31" s="514">
        <v>5</v>
      </c>
      <c r="M31" s="514">
        <v>5</v>
      </c>
      <c r="N31" s="515">
        <v>10</v>
      </c>
      <c r="O31" s="263">
        <f t="shared" si="4"/>
        <v>22</v>
      </c>
      <c r="P31" s="263">
        <f t="shared" si="5"/>
        <v>53</v>
      </c>
      <c r="Q31" s="263">
        <f t="shared" si="6"/>
        <v>75</v>
      </c>
      <c r="R31" s="516"/>
      <c r="S31" s="516"/>
      <c r="T31" s="517"/>
      <c r="U31" s="516"/>
      <c r="V31" s="516"/>
      <c r="W31" s="517"/>
      <c r="X31" s="516"/>
      <c r="Y31" s="516"/>
      <c r="Z31" s="517"/>
      <c r="AA31" s="516"/>
      <c r="AB31" s="516"/>
      <c r="AC31" s="517"/>
      <c r="AG31" s="512"/>
      <c r="AH31" s="512"/>
      <c r="AI31" s="512"/>
      <c r="AJ31" s="512"/>
      <c r="AK31" s="512"/>
    </row>
    <row r="32" spans="1:37" ht="21">
      <c r="A32" s="261" t="s">
        <v>486</v>
      </c>
      <c r="B32" s="266" t="s">
        <v>683</v>
      </c>
      <c r="C32" s="263"/>
      <c r="D32" s="263"/>
      <c r="E32" s="263"/>
      <c r="F32" s="263"/>
      <c r="G32" s="263"/>
      <c r="H32" s="263"/>
      <c r="I32" s="263">
        <v>3</v>
      </c>
      <c r="J32" s="513">
        <v>12</v>
      </c>
      <c r="K32" s="513">
        <f>SUM(I32:J32)</f>
        <v>15</v>
      </c>
      <c r="L32" s="513">
        <v>7</v>
      </c>
      <c r="M32" s="263">
        <v>11</v>
      </c>
      <c r="N32" s="263">
        <f>SUM(L32:M32)</f>
        <v>18</v>
      </c>
      <c r="O32" s="263">
        <f t="shared" si="4"/>
        <v>10</v>
      </c>
      <c r="P32" s="263">
        <f t="shared" si="5"/>
        <v>23</v>
      </c>
      <c r="Q32" s="263">
        <f t="shared" si="6"/>
        <v>33</v>
      </c>
      <c r="R32" s="524"/>
      <c r="S32" s="524"/>
      <c r="T32" s="524"/>
      <c r="U32" s="524"/>
      <c r="V32" s="524"/>
      <c r="W32" s="524"/>
      <c r="X32" s="524"/>
      <c r="Y32" s="524"/>
      <c r="Z32" s="524"/>
      <c r="AG32" s="512"/>
      <c r="AH32" s="512"/>
      <c r="AI32" s="512"/>
      <c r="AJ32" s="512"/>
      <c r="AK32" s="512"/>
    </row>
    <row r="33" spans="1:26" s="501" customFormat="1" ht="21">
      <c r="A33" s="261" t="s">
        <v>647</v>
      </c>
      <c r="B33" s="266" t="s">
        <v>684</v>
      </c>
      <c r="C33" s="263"/>
      <c r="D33" s="263"/>
      <c r="E33" s="263"/>
      <c r="F33" s="263"/>
      <c r="G33" s="263"/>
      <c r="H33" s="263"/>
      <c r="I33" s="263">
        <v>7</v>
      </c>
      <c r="J33" s="513">
        <v>14</v>
      </c>
      <c r="K33" s="513">
        <f aca="true" t="shared" si="7" ref="K33:K39">SUM(I33:J33)</f>
        <v>21</v>
      </c>
      <c r="L33" s="513">
        <v>12</v>
      </c>
      <c r="M33" s="263">
        <v>17</v>
      </c>
      <c r="N33" s="263">
        <f aca="true" t="shared" si="8" ref="N33:N39">SUM(L33:M33)</f>
        <v>29</v>
      </c>
      <c r="O33" s="263">
        <f t="shared" si="4"/>
        <v>19</v>
      </c>
      <c r="P33" s="263">
        <f t="shared" si="5"/>
        <v>31</v>
      </c>
      <c r="Q33" s="263">
        <f t="shared" si="6"/>
        <v>50</v>
      </c>
      <c r="R33" s="524"/>
      <c r="S33" s="524"/>
      <c r="T33" s="524"/>
      <c r="U33" s="524"/>
      <c r="V33" s="524"/>
      <c r="W33" s="524"/>
      <c r="X33" s="524"/>
      <c r="Y33" s="524"/>
      <c r="Z33" s="524"/>
    </row>
    <row r="34" spans="1:26" s="511" customFormat="1" ht="21">
      <c r="A34" s="261" t="s">
        <v>648</v>
      </c>
      <c r="B34" s="266" t="s">
        <v>685</v>
      </c>
      <c r="C34" s="263"/>
      <c r="D34" s="263"/>
      <c r="E34" s="263"/>
      <c r="F34" s="263"/>
      <c r="G34" s="263"/>
      <c r="H34" s="263"/>
      <c r="I34" s="263">
        <v>3</v>
      </c>
      <c r="J34" s="513">
        <v>6</v>
      </c>
      <c r="K34" s="513">
        <f t="shared" si="7"/>
        <v>9</v>
      </c>
      <c r="L34" s="513">
        <v>2</v>
      </c>
      <c r="M34" s="263">
        <v>7</v>
      </c>
      <c r="N34" s="263">
        <f t="shared" si="8"/>
        <v>9</v>
      </c>
      <c r="O34" s="263">
        <f t="shared" si="4"/>
        <v>5</v>
      </c>
      <c r="P34" s="263">
        <f t="shared" si="5"/>
        <v>13</v>
      </c>
      <c r="Q34" s="263">
        <f t="shared" si="6"/>
        <v>18</v>
      </c>
      <c r="R34" s="524"/>
      <c r="S34" s="524"/>
      <c r="T34" s="524"/>
      <c r="U34" s="524"/>
      <c r="V34" s="524"/>
      <c r="W34" s="524"/>
      <c r="X34" s="524"/>
      <c r="Y34" s="524"/>
      <c r="Z34" s="524"/>
    </row>
    <row r="35" spans="1:37" ht="21">
      <c r="A35" s="261" t="s">
        <v>650</v>
      </c>
      <c r="B35" s="266" t="s">
        <v>686</v>
      </c>
      <c r="C35" s="263"/>
      <c r="D35" s="263"/>
      <c r="E35" s="263"/>
      <c r="F35" s="263"/>
      <c r="G35" s="263"/>
      <c r="H35" s="263"/>
      <c r="I35" s="263">
        <v>2</v>
      </c>
      <c r="J35" s="513">
        <v>2</v>
      </c>
      <c r="K35" s="513">
        <f t="shared" si="7"/>
        <v>4</v>
      </c>
      <c r="L35" s="263">
        <v>0</v>
      </c>
      <c r="M35" s="263">
        <v>4</v>
      </c>
      <c r="N35" s="263">
        <f t="shared" si="8"/>
        <v>4</v>
      </c>
      <c r="O35" s="263">
        <f t="shared" si="4"/>
        <v>2</v>
      </c>
      <c r="P35" s="263">
        <f t="shared" si="5"/>
        <v>6</v>
      </c>
      <c r="Q35" s="263">
        <f t="shared" si="6"/>
        <v>8</v>
      </c>
      <c r="R35" s="524"/>
      <c r="S35" s="524"/>
      <c r="T35" s="524"/>
      <c r="U35" s="524"/>
      <c r="V35" s="524"/>
      <c r="W35" s="524"/>
      <c r="X35" s="524"/>
      <c r="Y35" s="524"/>
      <c r="Z35" s="524"/>
      <c r="AG35" s="512"/>
      <c r="AH35" s="512"/>
      <c r="AI35" s="512"/>
      <c r="AJ35" s="512"/>
      <c r="AK35" s="512"/>
    </row>
    <row r="36" spans="1:37" ht="21">
      <c r="A36" s="261" t="s">
        <v>651</v>
      </c>
      <c r="B36" s="266" t="s">
        <v>687</v>
      </c>
      <c r="C36" s="263"/>
      <c r="D36" s="263"/>
      <c r="E36" s="263"/>
      <c r="F36" s="263"/>
      <c r="G36" s="263"/>
      <c r="H36" s="263"/>
      <c r="I36" s="263">
        <v>4</v>
      </c>
      <c r="J36" s="513">
        <v>7</v>
      </c>
      <c r="K36" s="513">
        <f t="shared" si="7"/>
        <v>11</v>
      </c>
      <c r="L36" s="513">
        <v>4</v>
      </c>
      <c r="M36" s="263">
        <v>7</v>
      </c>
      <c r="N36" s="263">
        <f t="shared" si="8"/>
        <v>11</v>
      </c>
      <c r="O36" s="263">
        <f t="shared" si="4"/>
        <v>8</v>
      </c>
      <c r="P36" s="263">
        <f t="shared" si="5"/>
        <v>14</v>
      </c>
      <c r="Q36" s="263">
        <f t="shared" si="6"/>
        <v>22</v>
      </c>
      <c r="R36" s="524"/>
      <c r="S36" s="524"/>
      <c r="T36" s="524"/>
      <c r="U36" s="524"/>
      <c r="V36" s="524"/>
      <c r="W36" s="524"/>
      <c r="X36" s="524"/>
      <c r="Y36" s="524"/>
      <c r="Z36" s="524"/>
      <c r="AG36" s="512"/>
      <c r="AH36" s="512"/>
      <c r="AI36" s="512"/>
      <c r="AJ36" s="512"/>
      <c r="AK36" s="512"/>
    </row>
    <row r="37" spans="1:37" ht="21">
      <c r="A37" s="261" t="s">
        <v>652</v>
      </c>
      <c r="B37" s="266" t="s">
        <v>688</v>
      </c>
      <c r="C37" s="263"/>
      <c r="D37" s="263"/>
      <c r="E37" s="263"/>
      <c r="F37" s="263"/>
      <c r="G37" s="263"/>
      <c r="H37" s="263"/>
      <c r="I37" s="263">
        <v>5</v>
      </c>
      <c r="J37" s="263">
        <v>8</v>
      </c>
      <c r="K37" s="513">
        <f t="shared" si="7"/>
        <v>13</v>
      </c>
      <c r="L37" s="263">
        <v>0</v>
      </c>
      <c r="M37" s="263">
        <v>0</v>
      </c>
      <c r="N37" s="263">
        <f t="shared" si="8"/>
        <v>0</v>
      </c>
      <c r="O37" s="263">
        <f t="shared" si="4"/>
        <v>5</v>
      </c>
      <c r="P37" s="263">
        <f t="shared" si="5"/>
        <v>8</v>
      </c>
      <c r="Q37" s="263">
        <f t="shared" si="6"/>
        <v>13</v>
      </c>
      <c r="R37" s="524"/>
      <c r="S37" s="524"/>
      <c r="T37" s="524"/>
      <c r="U37" s="524"/>
      <c r="V37" s="524"/>
      <c r="W37" s="524"/>
      <c r="X37" s="524"/>
      <c r="Y37" s="524"/>
      <c r="Z37" s="524"/>
      <c r="AG37" s="512"/>
      <c r="AH37" s="512"/>
      <c r="AI37" s="512"/>
      <c r="AJ37" s="512"/>
      <c r="AK37" s="512"/>
    </row>
    <row r="38" spans="1:37" ht="21">
      <c r="A38" s="261" t="s">
        <v>653</v>
      </c>
      <c r="B38" s="266" t="s">
        <v>689</v>
      </c>
      <c r="C38" s="263"/>
      <c r="D38" s="263"/>
      <c r="E38" s="263"/>
      <c r="F38" s="263"/>
      <c r="G38" s="263"/>
      <c r="H38" s="263"/>
      <c r="I38" s="263">
        <v>3</v>
      </c>
      <c r="J38" s="513">
        <v>22</v>
      </c>
      <c r="K38" s="513">
        <f t="shared" si="7"/>
        <v>25</v>
      </c>
      <c r="L38" s="513">
        <v>3</v>
      </c>
      <c r="M38" s="263">
        <v>16</v>
      </c>
      <c r="N38" s="263">
        <f t="shared" si="8"/>
        <v>19</v>
      </c>
      <c r="O38" s="263">
        <f t="shared" si="4"/>
        <v>6</v>
      </c>
      <c r="P38" s="263">
        <f t="shared" si="5"/>
        <v>38</v>
      </c>
      <c r="Q38" s="263">
        <f t="shared" si="6"/>
        <v>44</v>
      </c>
      <c r="R38" s="524"/>
      <c r="S38" s="524"/>
      <c r="T38" s="524"/>
      <c r="U38" s="524"/>
      <c r="V38" s="524"/>
      <c r="W38" s="524"/>
      <c r="X38" s="524"/>
      <c r="Y38" s="524"/>
      <c r="Z38" s="524"/>
      <c r="AG38" s="512"/>
      <c r="AH38" s="512"/>
      <c r="AI38" s="512"/>
      <c r="AJ38" s="512"/>
      <c r="AK38" s="512"/>
    </row>
    <row r="39" spans="1:37" ht="21">
      <c r="A39" s="261" t="s">
        <v>654</v>
      </c>
      <c r="B39" s="266" t="s">
        <v>690</v>
      </c>
      <c r="C39" s="263"/>
      <c r="D39" s="263"/>
      <c r="E39" s="263"/>
      <c r="F39" s="263"/>
      <c r="G39" s="263"/>
      <c r="H39" s="263"/>
      <c r="I39" s="263">
        <v>2</v>
      </c>
      <c r="J39" s="513">
        <v>4</v>
      </c>
      <c r="K39" s="513">
        <f t="shared" si="7"/>
        <v>6</v>
      </c>
      <c r="L39" s="513">
        <v>3</v>
      </c>
      <c r="M39" s="263">
        <v>5</v>
      </c>
      <c r="N39" s="263">
        <f t="shared" si="8"/>
        <v>8</v>
      </c>
      <c r="O39" s="263">
        <f t="shared" si="4"/>
        <v>5</v>
      </c>
      <c r="P39" s="263">
        <f t="shared" si="5"/>
        <v>9</v>
      </c>
      <c r="Q39" s="263">
        <f t="shared" si="6"/>
        <v>14</v>
      </c>
      <c r="R39" s="524"/>
      <c r="S39" s="524"/>
      <c r="T39" s="524"/>
      <c r="U39" s="524"/>
      <c r="V39" s="524"/>
      <c r="W39" s="524"/>
      <c r="X39" s="525"/>
      <c r="Y39" s="525"/>
      <c r="Z39" s="524"/>
      <c r="AG39" s="512"/>
      <c r="AH39" s="512"/>
      <c r="AI39" s="512"/>
      <c r="AJ39" s="512"/>
      <c r="AK39" s="512"/>
    </row>
    <row r="40" spans="1:37" ht="21">
      <c r="A40" s="261" t="s">
        <v>655</v>
      </c>
      <c r="B40" s="526" t="s">
        <v>362</v>
      </c>
      <c r="C40" s="527"/>
      <c r="D40" s="527"/>
      <c r="E40" s="527"/>
      <c r="F40" s="527"/>
      <c r="G40" s="527"/>
      <c r="H40" s="527"/>
      <c r="I40" s="527">
        <v>4</v>
      </c>
      <c r="J40" s="527">
        <v>7</v>
      </c>
      <c r="K40" s="527">
        <v>11</v>
      </c>
      <c r="L40" s="527">
        <v>5</v>
      </c>
      <c r="M40" s="527">
        <v>9</v>
      </c>
      <c r="N40" s="527">
        <v>14</v>
      </c>
      <c r="O40" s="263">
        <f t="shared" si="4"/>
        <v>9</v>
      </c>
      <c r="P40" s="263">
        <f t="shared" si="5"/>
        <v>16</v>
      </c>
      <c r="Q40" s="263">
        <f t="shared" si="6"/>
        <v>25</v>
      </c>
      <c r="R40" s="528"/>
      <c r="S40" s="528"/>
      <c r="T40" s="528"/>
      <c r="U40" s="528"/>
      <c r="V40" s="528"/>
      <c r="W40" s="528"/>
      <c r="X40" s="528"/>
      <c r="Y40" s="528"/>
      <c r="Z40" s="528"/>
      <c r="AG40" s="512"/>
      <c r="AH40" s="512"/>
      <c r="AI40" s="512"/>
      <c r="AJ40" s="512"/>
      <c r="AK40" s="512"/>
    </row>
    <row r="41" spans="1:37" ht="21">
      <c r="A41" s="261" t="s">
        <v>656</v>
      </c>
      <c r="B41" s="526" t="s">
        <v>366</v>
      </c>
      <c r="C41" s="527"/>
      <c r="D41" s="527"/>
      <c r="E41" s="527"/>
      <c r="F41" s="527"/>
      <c r="G41" s="527"/>
      <c r="H41" s="527"/>
      <c r="I41" s="527">
        <v>6</v>
      </c>
      <c r="J41" s="527">
        <v>9</v>
      </c>
      <c r="K41" s="527"/>
      <c r="L41" s="527">
        <v>12</v>
      </c>
      <c r="M41" s="527">
        <v>12</v>
      </c>
      <c r="N41" s="527"/>
      <c r="O41" s="263">
        <f t="shared" si="4"/>
        <v>18</v>
      </c>
      <c r="P41" s="263">
        <f t="shared" si="5"/>
        <v>21</v>
      </c>
      <c r="Q41" s="263">
        <f t="shared" si="6"/>
        <v>39</v>
      </c>
      <c r="R41" s="528"/>
      <c r="S41" s="528"/>
      <c r="T41" s="528"/>
      <c r="U41" s="528"/>
      <c r="V41" s="528"/>
      <c r="W41" s="528"/>
      <c r="X41" s="528"/>
      <c r="Y41" s="528"/>
      <c r="Z41" s="528"/>
      <c r="AG41" s="512"/>
      <c r="AH41" s="512"/>
      <c r="AI41" s="512"/>
      <c r="AJ41" s="512"/>
      <c r="AK41" s="512"/>
    </row>
    <row r="42" spans="1:37" ht="21">
      <c r="A42" s="261" t="s">
        <v>485</v>
      </c>
      <c r="B42" s="526" t="s">
        <v>371</v>
      </c>
      <c r="C42" s="527"/>
      <c r="D42" s="527"/>
      <c r="E42" s="527"/>
      <c r="F42" s="527"/>
      <c r="G42" s="527"/>
      <c r="H42" s="527"/>
      <c r="I42" s="527">
        <v>2</v>
      </c>
      <c r="J42" s="527">
        <v>6</v>
      </c>
      <c r="K42" s="527">
        <v>8</v>
      </c>
      <c r="L42" s="527">
        <v>3</v>
      </c>
      <c r="M42" s="527">
        <v>4</v>
      </c>
      <c r="N42" s="527">
        <v>7</v>
      </c>
      <c r="O42" s="263">
        <f t="shared" si="4"/>
        <v>5</v>
      </c>
      <c r="P42" s="263">
        <f t="shared" si="5"/>
        <v>10</v>
      </c>
      <c r="Q42" s="263">
        <f t="shared" si="6"/>
        <v>15</v>
      </c>
      <c r="R42" s="528"/>
      <c r="S42" s="528"/>
      <c r="T42" s="528"/>
      <c r="U42" s="528"/>
      <c r="V42" s="528"/>
      <c r="W42" s="528"/>
      <c r="X42" s="528"/>
      <c r="Y42" s="528"/>
      <c r="Z42" s="528"/>
      <c r="AG42" s="512"/>
      <c r="AH42" s="512"/>
      <c r="AI42" s="512"/>
      <c r="AJ42" s="512"/>
      <c r="AK42" s="512"/>
    </row>
    <row r="43" spans="1:37" ht="21">
      <c r="A43" s="261" t="s">
        <v>657</v>
      </c>
      <c r="B43" s="526" t="s">
        <v>376</v>
      </c>
      <c r="C43" s="527"/>
      <c r="D43" s="527"/>
      <c r="E43" s="527"/>
      <c r="F43" s="527"/>
      <c r="G43" s="527"/>
      <c r="H43" s="527"/>
      <c r="I43" s="527">
        <v>15</v>
      </c>
      <c r="J43" s="527">
        <v>21</v>
      </c>
      <c r="K43" s="527">
        <v>36</v>
      </c>
      <c r="L43" s="527">
        <v>15</v>
      </c>
      <c r="M43" s="527">
        <v>18</v>
      </c>
      <c r="N43" s="527">
        <v>33</v>
      </c>
      <c r="O43" s="263">
        <f t="shared" si="4"/>
        <v>30</v>
      </c>
      <c r="P43" s="263">
        <f t="shared" si="5"/>
        <v>39</v>
      </c>
      <c r="Q43" s="263">
        <f t="shared" si="6"/>
        <v>69</v>
      </c>
      <c r="R43" s="528"/>
      <c r="S43" s="528"/>
      <c r="T43" s="528"/>
      <c r="U43" s="528"/>
      <c r="V43" s="528"/>
      <c r="W43" s="528"/>
      <c r="X43" s="528"/>
      <c r="Y43" s="528"/>
      <c r="Z43" s="528"/>
      <c r="AG43" s="512"/>
      <c r="AH43" s="512"/>
      <c r="AI43" s="512"/>
      <c r="AJ43" s="512"/>
      <c r="AK43" s="512"/>
    </row>
    <row r="44" spans="1:37" ht="21">
      <c r="A44" s="261" t="s">
        <v>658</v>
      </c>
      <c r="B44" s="526" t="s">
        <v>330</v>
      </c>
      <c r="C44" s="527"/>
      <c r="D44" s="527">
        <v>36</v>
      </c>
      <c r="E44" s="527">
        <v>36</v>
      </c>
      <c r="F44" s="527">
        <v>21</v>
      </c>
      <c r="G44" s="527">
        <v>40</v>
      </c>
      <c r="H44" s="527">
        <f>SUM(F44:G44)</f>
        <v>61</v>
      </c>
      <c r="I44" s="527"/>
      <c r="J44" s="527"/>
      <c r="K44" s="527"/>
      <c r="L44" s="527"/>
      <c r="M44" s="527"/>
      <c r="N44" s="527"/>
      <c r="O44" s="263">
        <f t="shared" si="4"/>
        <v>21</v>
      </c>
      <c r="P44" s="263">
        <f t="shared" si="5"/>
        <v>76</v>
      </c>
      <c r="Q44" s="263">
        <f t="shared" si="6"/>
        <v>97</v>
      </c>
      <c r="R44" s="528"/>
      <c r="S44" s="528"/>
      <c r="T44" s="528"/>
      <c r="U44" s="528"/>
      <c r="V44" s="528"/>
      <c r="W44" s="528"/>
      <c r="X44" s="528"/>
      <c r="Y44" s="528"/>
      <c r="Z44" s="528"/>
      <c r="AG44" s="512"/>
      <c r="AH44" s="512"/>
      <c r="AI44" s="512"/>
      <c r="AJ44" s="512"/>
      <c r="AK44" s="512"/>
    </row>
    <row r="45" spans="1:26" ht="21">
      <c r="A45" s="261" t="s">
        <v>659</v>
      </c>
      <c r="B45" s="526" t="s">
        <v>337</v>
      </c>
      <c r="C45" s="527">
        <v>1</v>
      </c>
      <c r="D45" s="527">
        <v>17</v>
      </c>
      <c r="E45" s="527">
        <v>18</v>
      </c>
      <c r="F45" s="527">
        <v>6</v>
      </c>
      <c r="G45" s="527">
        <v>30</v>
      </c>
      <c r="H45" s="527">
        <v>36</v>
      </c>
      <c r="I45" s="527"/>
      <c r="J45" s="527"/>
      <c r="K45" s="527"/>
      <c r="L45" s="527"/>
      <c r="M45" s="527"/>
      <c r="N45" s="527"/>
      <c r="O45" s="263">
        <f t="shared" si="4"/>
        <v>7</v>
      </c>
      <c r="P45" s="263">
        <f t="shared" si="5"/>
        <v>47</v>
      </c>
      <c r="Q45" s="263">
        <f t="shared" si="6"/>
        <v>54</v>
      </c>
      <c r="R45" s="528"/>
      <c r="S45" s="528"/>
      <c r="T45" s="528"/>
      <c r="U45" s="528"/>
      <c r="V45" s="528"/>
      <c r="W45" s="528"/>
      <c r="X45" s="528"/>
      <c r="Y45" s="528"/>
      <c r="Z45" s="528"/>
    </row>
    <row r="46" spans="1:26" ht="21">
      <c r="A46" s="261" t="s">
        <v>660</v>
      </c>
      <c r="B46" s="526" t="s">
        <v>342</v>
      </c>
      <c r="C46" s="527" t="s">
        <v>114</v>
      </c>
      <c r="D46" s="527" t="s">
        <v>114</v>
      </c>
      <c r="E46" s="527" t="s">
        <v>114</v>
      </c>
      <c r="F46" s="527">
        <v>1</v>
      </c>
      <c r="G46" s="527">
        <v>11</v>
      </c>
      <c r="H46" s="527">
        <v>12</v>
      </c>
      <c r="I46" s="527"/>
      <c r="J46" s="527"/>
      <c r="K46" s="527"/>
      <c r="L46" s="527"/>
      <c r="M46" s="527"/>
      <c r="N46" s="527"/>
      <c r="O46" s="263">
        <f t="shared" si="4"/>
        <v>1</v>
      </c>
      <c r="P46" s="263">
        <f t="shared" si="5"/>
        <v>11</v>
      </c>
      <c r="Q46" s="263">
        <f t="shared" si="6"/>
        <v>12</v>
      </c>
      <c r="R46" s="529"/>
      <c r="S46" s="530"/>
      <c r="T46" s="530"/>
      <c r="U46" s="529"/>
      <c r="V46" s="530"/>
      <c r="W46" s="530"/>
      <c r="X46" s="530"/>
      <c r="Y46" s="530"/>
      <c r="Z46" s="530"/>
    </row>
    <row r="47" spans="1:26" ht="21">
      <c r="A47" s="261" t="s">
        <v>661</v>
      </c>
      <c r="B47" s="526" t="s">
        <v>348</v>
      </c>
      <c r="C47" s="527" t="s">
        <v>114</v>
      </c>
      <c r="D47" s="527">
        <v>5</v>
      </c>
      <c r="E47" s="527" t="s">
        <v>114</v>
      </c>
      <c r="F47" s="527" t="s">
        <v>114</v>
      </c>
      <c r="G47" s="527" t="s">
        <v>114</v>
      </c>
      <c r="H47" s="527" t="s">
        <v>114</v>
      </c>
      <c r="I47" s="527"/>
      <c r="J47" s="527"/>
      <c r="K47" s="527"/>
      <c r="L47" s="527"/>
      <c r="M47" s="527"/>
      <c r="N47" s="527"/>
      <c r="O47" s="263">
        <f t="shared" si="4"/>
        <v>0</v>
      </c>
      <c r="P47" s="263">
        <f t="shared" si="5"/>
        <v>5</v>
      </c>
      <c r="Q47" s="263">
        <f t="shared" si="6"/>
        <v>5</v>
      </c>
      <c r="R47" s="530"/>
      <c r="S47" s="530"/>
      <c r="T47" s="530"/>
      <c r="U47" s="530"/>
      <c r="V47" s="530"/>
      <c r="W47" s="530"/>
      <c r="X47" s="530"/>
      <c r="Y47" s="530"/>
      <c r="Z47" s="530"/>
    </row>
    <row r="48" spans="1:26" ht="21">
      <c r="A48" s="261" t="s">
        <v>662</v>
      </c>
      <c r="B48" s="526" t="s">
        <v>351</v>
      </c>
      <c r="C48" s="527">
        <v>0</v>
      </c>
      <c r="D48" s="527">
        <v>9</v>
      </c>
      <c r="E48" s="527">
        <v>9</v>
      </c>
      <c r="F48" s="527">
        <v>5</v>
      </c>
      <c r="G48" s="527">
        <v>10</v>
      </c>
      <c r="H48" s="527"/>
      <c r="I48" s="527"/>
      <c r="J48" s="527"/>
      <c r="K48" s="527"/>
      <c r="L48" s="527"/>
      <c r="M48" s="527"/>
      <c r="N48" s="527"/>
      <c r="O48" s="263">
        <f t="shared" si="4"/>
        <v>5</v>
      </c>
      <c r="P48" s="263">
        <f t="shared" si="5"/>
        <v>19</v>
      </c>
      <c r="Q48" s="263">
        <f t="shared" si="6"/>
        <v>24</v>
      </c>
      <c r="R48" s="528"/>
      <c r="S48" s="528"/>
      <c r="T48" s="528"/>
      <c r="U48" s="528"/>
      <c r="V48" s="528"/>
      <c r="W48" s="528"/>
      <c r="X48" s="528"/>
      <c r="Y48" s="528"/>
      <c r="Z48" s="528"/>
    </row>
    <row r="49" spans="1:26" ht="21">
      <c r="A49" s="261" t="s">
        <v>663</v>
      </c>
      <c r="B49" s="526" t="s">
        <v>356</v>
      </c>
      <c r="C49" s="527"/>
      <c r="D49" s="527"/>
      <c r="E49" s="527"/>
      <c r="F49" s="527">
        <v>2</v>
      </c>
      <c r="G49" s="527">
        <v>8</v>
      </c>
      <c r="H49" s="527">
        <v>10</v>
      </c>
      <c r="I49" s="527"/>
      <c r="J49" s="527"/>
      <c r="K49" s="527"/>
      <c r="L49" s="527"/>
      <c r="M49" s="527"/>
      <c r="N49" s="527"/>
      <c r="O49" s="263">
        <f t="shared" si="4"/>
        <v>2</v>
      </c>
      <c r="P49" s="263">
        <f t="shared" si="5"/>
        <v>8</v>
      </c>
      <c r="Q49" s="263">
        <f t="shared" si="6"/>
        <v>10</v>
      </c>
      <c r="R49" s="528"/>
      <c r="S49" s="528"/>
      <c r="T49" s="528"/>
      <c r="U49" s="528"/>
      <c r="V49" s="528"/>
      <c r="W49" s="528"/>
      <c r="X49" s="528"/>
      <c r="Y49" s="528"/>
      <c r="Z49" s="528"/>
    </row>
    <row r="50" spans="1:37" ht="21">
      <c r="A50" s="261" t="s">
        <v>664</v>
      </c>
      <c r="B50" s="526" t="s">
        <v>452</v>
      </c>
      <c r="C50" s="531">
        <v>1</v>
      </c>
      <c r="D50" s="531">
        <v>7</v>
      </c>
      <c r="E50" s="531">
        <f aca="true" t="shared" si="9" ref="E50:E57">SUM(C50:D50)</f>
        <v>8</v>
      </c>
      <c r="F50" s="531">
        <v>4</v>
      </c>
      <c r="G50" s="531">
        <v>17</v>
      </c>
      <c r="H50" s="531">
        <f aca="true" t="shared" si="10" ref="H50:H57">SUM(F50:G50)</f>
        <v>21</v>
      </c>
      <c r="I50" s="531">
        <v>2</v>
      </c>
      <c r="J50" s="531">
        <v>1</v>
      </c>
      <c r="K50" s="531">
        <f aca="true" t="shared" si="11" ref="K50:K57">SUM(I50:J50)</f>
        <v>3</v>
      </c>
      <c r="L50" s="531">
        <v>0</v>
      </c>
      <c r="M50" s="531">
        <v>0</v>
      </c>
      <c r="N50" s="531">
        <f aca="true" t="shared" si="12" ref="N50:N57">SUM(L50:M50)</f>
        <v>0</v>
      </c>
      <c r="O50" s="263">
        <f t="shared" si="4"/>
        <v>7</v>
      </c>
      <c r="P50" s="263">
        <f t="shared" si="5"/>
        <v>25</v>
      </c>
      <c r="Q50" s="263">
        <f t="shared" si="6"/>
        <v>32</v>
      </c>
      <c r="R50" s="406"/>
      <c r="S50" s="406"/>
      <c r="T50" s="406"/>
      <c r="U50" s="406"/>
      <c r="V50" s="406"/>
      <c r="W50" s="406"/>
      <c r="X50" s="406"/>
      <c r="Y50" s="406"/>
      <c r="Z50" s="406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</row>
    <row r="51" spans="1:37" ht="21">
      <c r="A51" s="261" t="s">
        <v>665</v>
      </c>
      <c r="B51" s="526" t="s">
        <v>453</v>
      </c>
      <c r="C51" s="531">
        <v>1</v>
      </c>
      <c r="D51" s="531">
        <v>21</v>
      </c>
      <c r="E51" s="531">
        <f t="shared" si="9"/>
        <v>22</v>
      </c>
      <c r="F51" s="531">
        <v>0</v>
      </c>
      <c r="G51" s="531">
        <v>0</v>
      </c>
      <c r="H51" s="531">
        <f t="shared" si="10"/>
        <v>0</v>
      </c>
      <c r="I51" s="531">
        <v>0</v>
      </c>
      <c r="J51" s="531">
        <v>0</v>
      </c>
      <c r="K51" s="531">
        <f t="shared" si="11"/>
        <v>0</v>
      </c>
      <c r="L51" s="531">
        <v>0</v>
      </c>
      <c r="M51" s="531">
        <v>0</v>
      </c>
      <c r="N51" s="531">
        <f t="shared" si="12"/>
        <v>0</v>
      </c>
      <c r="O51" s="263">
        <f t="shared" si="4"/>
        <v>1</v>
      </c>
      <c r="P51" s="263">
        <f t="shared" si="5"/>
        <v>21</v>
      </c>
      <c r="Q51" s="263">
        <f t="shared" si="6"/>
        <v>22</v>
      </c>
      <c r="R51" s="406"/>
      <c r="S51" s="406"/>
      <c r="T51" s="406"/>
      <c r="U51" s="406"/>
      <c r="V51" s="406"/>
      <c r="W51" s="406"/>
      <c r="X51" s="406"/>
      <c r="Y51" s="406"/>
      <c r="Z51" s="406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</row>
    <row r="52" spans="1:37" ht="21">
      <c r="A52" s="261" t="s">
        <v>666</v>
      </c>
      <c r="B52" s="526" t="s">
        <v>454</v>
      </c>
      <c r="C52" s="531">
        <v>1</v>
      </c>
      <c r="D52" s="531">
        <v>11</v>
      </c>
      <c r="E52" s="531">
        <f t="shared" si="9"/>
        <v>12</v>
      </c>
      <c r="F52" s="531">
        <v>4</v>
      </c>
      <c r="G52" s="531">
        <v>7</v>
      </c>
      <c r="H52" s="531">
        <f t="shared" si="10"/>
        <v>11</v>
      </c>
      <c r="I52" s="531">
        <v>1</v>
      </c>
      <c r="J52" s="531">
        <v>1</v>
      </c>
      <c r="K52" s="531">
        <f t="shared" si="11"/>
        <v>2</v>
      </c>
      <c r="L52" s="531">
        <v>0</v>
      </c>
      <c r="M52" s="531">
        <v>0</v>
      </c>
      <c r="N52" s="531">
        <f t="shared" si="12"/>
        <v>0</v>
      </c>
      <c r="O52" s="263">
        <f t="shared" si="4"/>
        <v>6</v>
      </c>
      <c r="P52" s="263">
        <f t="shared" si="5"/>
        <v>19</v>
      </c>
      <c r="Q52" s="263">
        <f t="shared" si="6"/>
        <v>25</v>
      </c>
      <c r="R52" s="406"/>
      <c r="S52" s="406"/>
      <c r="T52" s="406"/>
      <c r="U52" s="406"/>
      <c r="V52" s="406"/>
      <c r="W52" s="406"/>
      <c r="X52" s="406"/>
      <c r="Y52" s="406"/>
      <c r="Z52" s="406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</row>
    <row r="53" spans="1:37" ht="21">
      <c r="A53" s="261" t="s">
        <v>667</v>
      </c>
      <c r="B53" s="526" t="s">
        <v>455</v>
      </c>
      <c r="C53" s="531">
        <v>0</v>
      </c>
      <c r="D53" s="531">
        <v>0</v>
      </c>
      <c r="E53" s="531">
        <f t="shared" si="9"/>
        <v>0</v>
      </c>
      <c r="F53" s="531">
        <v>11</v>
      </c>
      <c r="G53" s="531">
        <v>24</v>
      </c>
      <c r="H53" s="531">
        <f t="shared" si="10"/>
        <v>35</v>
      </c>
      <c r="I53" s="531">
        <v>0</v>
      </c>
      <c r="J53" s="531">
        <v>0</v>
      </c>
      <c r="K53" s="531">
        <f t="shared" si="11"/>
        <v>0</v>
      </c>
      <c r="L53" s="531">
        <v>0</v>
      </c>
      <c r="M53" s="531">
        <v>0</v>
      </c>
      <c r="N53" s="531">
        <f t="shared" si="12"/>
        <v>0</v>
      </c>
      <c r="O53" s="263">
        <f t="shared" si="4"/>
        <v>11</v>
      </c>
      <c r="P53" s="263">
        <f t="shared" si="5"/>
        <v>24</v>
      </c>
      <c r="Q53" s="263">
        <f t="shared" si="6"/>
        <v>35</v>
      </c>
      <c r="R53" s="406"/>
      <c r="S53" s="406"/>
      <c r="T53" s="406"/>
      <c r="U53" s="406"/>
      <c r="V53" s="406"/>
      <c r="W53" s="406"/>
      <c r="X53" s="406"/>
      <c r="Y53" s="406"/>
      <c r="Z53" s="406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</row>
    <row r="54" spans="1:37" ht="21">
      <c r="A54" s="261" t="s">
        <v>668</v>
      </c>
      <c r="B54" s="526" t="s">
        <v>456</v>
      </c>
      <c r="C54" s="531">
        <v>1</v>
      </c>
      <c r="D54" s="531">
        <v>12</v>
      </c>
      <c r="E54" s="531">
        <f t="shared" si="9"/>
        <v>13</v>
      </c>
      <c r="F54" s="531">
        <v>0</v>
      </c>
      <c r="G54" s="531">
        <v>0</v>
      </c>
      <c r="H54" s="531">
        <f t="shared" si="10"/>
        <v>0</v>
      </c>
      <c r="I54" s="531">
        <v>0</v>
      </c>
      <c r="J54" s="531">
        <v>0</v>
      </c>
      <c r="K54" s="531">
        <f t="shared" si="11"/>
        <v>0</v>
      </c>
      <c r="L54" s="531">
        <v>0</v>
      </c>
      <c r="M54" s="531">
        <v>0</v>
      </c>
      <c r="N54" s="531">
        <f t="shared" si="12"/>
        <v>0</v>
      </c>
      <c r="O54" s="263">
        <f t="shared" si="4"/>
        <v>1</v>
      </c>
      <c r="P54" s="263">
        <f t="shared" si="5"/>
        <v>12</v>
      </c>
      <c r="Q54" s="263">
        <f t="shared" si="6"/>
        <v>13</v>
      </c>
      <c r="R54" s="406"/>
      <c r="S54" s="406"/>
      <c r="T54" s="406"/>
      <c r="U54" s="406"/>
      <c r="V54" s="406"/>
      <c r="W54" s="406"/>
      <c r="X54" s="406"/>
      <c r="Y54" s="406"/>
      <c r="Z54" s="406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</row>
    <row r="55" spans="1:37" ht="21">
      <c r="A55" s="261" t="s">
        <v>669</v>
      </c>
      <c r="B55" s="526" t="s">
        <v>423</v>
      </c>
      <c r="C55" s="531">
        <v>0</v>
      </c>
      <c r="D55" s="531">
        <v>8</v>
      </c>
      <c r="E55" s="531">
        <f t="shared" si="9"/>
        <v>8</v>
      </c>
      <c r="F55" s="531">
        <v>2</v>
      </c>
      <c r="G55" s="531">
        <v>3</v>
      </c>
      <c r="H55" s="531">
        <f t="shared" si="10"/>
        <v>5</v>
      </c>
      <c r="I55" s="531">
        <v>0</v>
      </c>
      <c r="J55" s="531">
        <v>0</v>
      </c>
      <c r="K55" s="531">
        <f t="shared" si="11"/>
        <v>0</v>
      </c>
      <c r="L55" s="531">
        <v>0</v>
      </c>
      <c r="M55" s="531">
        <v>0</v>
      </c>
      <c r="N55" s="531">
        <f t="shared" si="12"/>
        <v>0</v>
      </c>
      <c r="O55" s="263">
        <f t="shared" si="4"/>
        <v>2</v>
      </c>
      <c r="P55" s="263">
        <f t="shared" si="5"/>
        <v>11</v>
      </c>
      <c r="Q55" s="263">
        <f t="shared" si="6"/>
        <v>13</v>
      </c>
      <c r="R55" s="406"/>
      <c r="S55" s="406"/>
      <c r="T55" s="406"/>
      <c r="U55" s="406"/>
      <c r="V55" s="406"/>
      <c r="W55" s="406"/>
      <c r="X55" s="406"/>
      <c r="Y55" s="406"/>
      <c r="Z55" s="406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2"/>
    </row>
    <row r="56" spans="1:37" ht="21">
      <c r="A56" s="261" t="s">
        <v>674</v>
      </c>
      <c r="B56" s="526" t="s">
        <v>458</v>
      </c>
      <c r="C56" s="531">
        <v>0</v>
      </c>
      <c r="D56" s="531">
        <v>0</v>
      </c>
      <c r="E56" s="531">
        <f t="shared" si="9"/>
        <v>0</v>
      </c>
      <c r="F56" s="531">
        <v>0</v>
      </c>
      <c r="G56" s="531">
        <v>0</v>
      </c>
      <c r="H56" s="531">
        <f t="shared" si="10"/>
        <v>0</v>
      </c>
      <c r="I56" s="531">
        <v>7</v>
      </c>
      <c r="J56" s="531">
        <v>29</v>
      </c>
      <c r="K56" s="531">
        <f t="shared" si="11"/>
        <v>36</v>
      </c>
      <c r="L56" s="531">
        <v>8</v>
      </c>
      <c r="M56" s="531">
        <v>21</v>
      </c>
      <c r="N56" s="531">
        <f t="shared" si="12"/>
        <v>29</v>
      </c>
      <c r="O56" s="263">
        <f t="shared" si="4"/>
        <v>15</v>
      </c>
      <c r="P56" s="263">
        <f t="shared" si="5"/>
        <v>50</v>
      </c>
      <c r="Q56" s="263">
        <f t="shared" si="6"/>
        <v>65</v>
      </c>
      <c r="R56" s="406"/>
      <c r="S56" s="406"/>
      <c r="T56" s="406"/>
      <c r="U56" s="406"/>
      <c r="V56" s="406"/>
      <c r="W56" s="406"/>
      <c r="X56" s="406"/>
      <c r="Y56" s="406"/>
      <c r="Z56" s="406"/>
      <c r="AA56" s="512"/>
      <c r="AB56" s="512"/>
      <c r="AC56" s="512"/>
      <c r="AD56" s="512"/>
      <c r="AE56" s="512"/>
      <c r="AF56" s="512"/>
      <c r="AG56" s="512"/>
      <c r="AH56" s="512"/>
      <c r="AI56" s="512"/>
      <c r="AJ56" s="512"/>
      <c r="AK56" s="512"/>
    </row>
    <row r="57" spans="1:37" ht="21">
      <c r="A57" s="261" t="s">
        <v>675</v>
      </c>
      <c r="B57" s="526" t="s">
        <v>459</v>
      </c>
      <c r="C57" s="531">
        <v>0</v>
      </c>
      <c r="D57" s="531">
        <v>0</v>
      </c>
      <c r="E57" s="531">
        <f t="shared" si="9"/>
        <v>0</v>
      </c>
      <c r="F57" s="531">
        <v>0</v>
      </c>
      <c r="G57" s="531">
        <v>0</v>
      </c>
      <c r="H57" s="531">
        <f t="shared" si="10"/>
        <v>0</v>
      </c>
      <c r="I57" s="531">
        <v>1</v>
      </c>
      <c r="J57" s="531">
        <v>7</v>
      </c>
      <c r="K57" s="531">
        <f t="shared" si="11"/>
        <v>8</v>
      </c>
      <c r="L57" s="531">
        <v>5</v>
      </c>
      <c r="M57" s="531">
        <v>6</v>
      </c>
      <c r="N57" s="531">
        <f t="shared" si="12"/>
        <v>11</v>
      </c>
      <c r="O57" s="263">
        <f t="shared" si="4"/>
        <v>6</v>
      </c>
      <c r="P57" s="263">
        <f t="shared" si="5"/>
        <v>13</v>
      </c>
      <c r="Q57" s="263">
        <f t="shared" si="6"/>
        <v>19</v>
      </c>
      <c r="R57" s="406"/>
      <c r="S57" s="406"/>
      <c r="T57" s="406"/>
      <c r="U57" s="406"/>
      <c r="V57" s="406"/>
      <c r="W57" s="406"/>
      <c r="X57" s="406"/>
      <c r="Y57" s="406"/>
      <c r="Z57" s="406"/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512"/>
    </row>
    <row r="58" spans="1:37" ht="21">
      <c r="A58" s="261" t="s">
        <v>695</v>
      </c>
      <c r="B58" s="266" t="s">
        <v>718</v>
      </c>
      <c r="C58" s="531">
        <v>0</v>
      </c>
      <c r="D58" s="531">
        <v>14</v>
      </c>
      <c r="E58" s="531">
        <f>SUM(C58:D58)</f>
        <v>14</v>
      </c>
      <c r="F58" s="531">
        <v>5</v>
      </c>
      <c r="G58" s="531">
        <v>10</v>
      </c>
      <c r="H58" s="531">
        <f>SUM(F58:G58)</f>
        <v>15</v>
      </c>
      <c r="I58" s="531"/>
      <c r="J58" s="531"/>
      <c r="K58" s="531"/>
      <c r="L58" s="531"/>
      <c r="M58" s="531"/>
      <c r="N58" s="531"/>
      <c r="O58" s="263">
        <f t="shared" si="4"/>
        <v>5</v>
      </c>
      <c r="P58" s="263">
        <f t="shared" si="5"/>
        <v>24</v>
      </c>
      <c r="Q58" s="263">
        <f t="shared" si="6"/>
        <v>29</v>
      </c>
      <c r="R58" s="532"/>
      <c r="S58" s="532"/>
      <c r="T58" s="532"/>
      <c r="U58" s="532"/>
      <c r="V58" s="532"/>
      <c r="W58" s="532"/>
      <c r="X58" s="533"/>
      <c r="Y58" s="533"/>
      <c r="Z58" s="53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2"/>
      <c r="AK58" s="512"/>
    </row>
    <row r="59" spans="1:37" ht="21">
      <c r="A59" s="261" t="s">
        <v>696</v>
      </c>
      <c r="B59" s="266" t="s">
        <v>728</v>
      </c>
      <c r="C59" s="531"/>
      <c r="D59" s="531"/>
      <c r="E59" s="531"/>
      <c r="F59" s="531"/>
      <c r="G59" s="531"/>
      <c r="H59" s="531"/>
      <c r="I59" s="531">
        <v>2</v>
      </c>
      <c r="J59" s="531">
        <v>6</v>
      </c>
      <c r="K59" s="531">
        <f aca="true" t="shared" si="13" ref="K59:K65">SUM(I59:J59)</f>
        <v>8</v>
      </c>
      <c r="L59" s="531">
        <v>2</v>
      </c>
      <c r="M59" s="531">
        <v>4</v>
      </c>
      <c r="N59" s="531">
        <f aca="true" t="shared" si="14" ref="N59:N65">SUM(L59:M59)</f>
        <v>6</v>
      </c>
      <c r="O59" s="263">
        <f t="shared" si="4"/>
        <v>4</v>
      </c>
      <c r="P59" s="263">
        <f t="shared" si="5"/>
        <v>10</v>
      </c>
      <c r="Q59" s="263">
        <f t="shared" si="6"/>
        <v>14</v>
      </c>
      <c r="R59" s="532"/>
      <c r="S59" s="532"/>
      <c r="T59" s="532"/>
      <c r="U59" s="532"/>
      <c r="V59" s="532"/>
      <c r="W59" s="532"/>
      <c r="X59" s="532"/>
      <c r="Y59" s="532"/>
      <c r="Z59" s="532"/>
      <c r="AA59" s="512"/>
      <c r="AB59" s="512"/>
      <c r="AC59" s="512"/>
      <c r="AD59" s="512"/>
      <c r="AE59" s="512"/>
      <c r="AF59" s="512"/>
      <c r="AG59" s="512"/>
      <c r="AH59" s="512"/>
      <c r="AI59" s="512"/>
      <c r="AJ59" s="512"/>
      <c r="AK59" s="512"/>
    </row>
    <row r="60" spans="1:37" ht="21">
      <c r="A60" s="261" t="s">
        <v>697</v>
      </c>
      <c r="B60" s="266" t="s">
        <v>460</v>
      </c>
      <c r="C60" s="531"/>
      <c r="D60" s="531"/>
      <c r="E60" s="531"/>
      <c r="F60" s="531"/>
      <c r="G60" s="531"/>
      <c r="H60" s="531"/>
      <c r="I60" s="531">
        <v>4</v>
      </c>
      <c r="J60" s="531">
        <v>8</v>
      </c>
      <c r="K60" s="531">
        <f t="shared" si="13"/>
        <v>12</v>
      </c>
      <c r="L60" s="531">
        <v>4</v>
      </c>
      <c r="M60" s="531">
        <v>8</v>
      </c>
      <c r="N60" s="531">
        <f t="shared" si="14"/>
        <v>12</v>
      </c>
      <c r="O60" s="263">
        <f t="shared" si="4"/>
        <v>8</v>
      </c>
      <c r="P60" s="263">
        <f t="shared" si="5"/>
        <v>16</v>
      </c>
      <c r="Q60" s="263">
        <f t="shared" si="6"/>
        <v>24</v>
      </c>
      <c r="R60" s="532"/>
      <c r="S60" s="532"/>
      <c r="T60" s="532"/>
      <c r="U60" s="532"/>
      <c r="V60" s="532"/>
      <c r="W60" s="532"/>
      <c r="X60" s="532"/>
      <c r="Y60" s="532"/>
      <c r="Z60" s="532"/>
      <c r="AA60" s="512"/>
      <c r="AB60" s="512"/>
      <c r="AC60" s="512"/>
      <c r="AD60" s="512"/>
      <c r="AE60" s="512"/>
      <c r="AF60" s="512"/>
      <c r="AG60" s="512"/>
      <c r="AH60" s="512"/>
      <c r="AI60" s="512"/>
      <c r="AJ60" s="512"/>
      <c r="AK60" s="512"/>
    </row>
    <row r="61" spans="1:37" ht="21">
      <c r="A61" s="261" t="s">
        <v>484</v>
      </c>
      <c r="B61" s="266" t="s">
        <v>492</v>
      </c>
      <c r="C61" s="263"/>
      <c r="D61" s="263"/>
      <c r="E61" s="263">
        <f>SUM(C61:D61)</f>
        <v>0</v>
      </c>
      <c r="F61" s="263"/>
      <c r="G61" s="263"/>
      <c r="H61" s="263">
        <f>SUM(F61:G61)</f>
        <v>0</v>
      </c>
      <c r="I61" s="263">
        <v>11</v>
      </c>
      <c r="J61" s="263">
        <v>13</v>
      </c>
      <c r="K61" s="263">
        <f t="shared" si="13"/>
        <v>24</v>
      </c>
      <c r="L61" s="263">
        <v>8</v>
      </c>
      <c r="M61" s="263">
        <v>13</v>
      </c>
      <c r="N61" s="263">
        <f t="shared" si="14"/>
        <v>21</v>
      </c>
      <c r="O61" s="263">
        <f t="shared" si="4"/>
        <v>19</v>
      </c>
      <c r="P61" s="263">
        <f t="shared" si="5"/>
        <v>26</v>
      </c>
      <c r="Q61" s="263">
        <f t="shared" si="6"/>
        <v>45</v>
      </c>
      <c r="R61" s="268"/>
      <c r="S61" s="268"/>
      <c r="T61" s="268"/>
      <c r="U61" s="268"/>
      <c r="V61" s="268"/>
      <c r="W61" s="268"/>
      <c r="X61" s="510"/>
      <c r="Y61" s="510"/>
      <c r="Z61" s="510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</row>
    <row r="62" spans="1:37" ht="21">
      <c r="A62" s="261" t="s">
        <v>698</v>
      </c>
      <c r="B62" s="266" t="s">
        <v>498</v>
      </c>
      <c r="C62" s="263"/>
      <c r="D62" s="263"/>
      <c r="E62" s="263">
        <f>SUM(C62:D62)</f>
        <v>0</v>
      </c>
      <c r="F62" s="263"/>
      <c r="G62" s="263"/>
      <c r="H62" s="263">
        <f>SUM(F62:G62)</f>
        <v>0</v>
      </c>
      <c r="I62" s="263">
        <v>2</v>
      </c>
      <c r="J62" s="263">
        <v>5</v>
      </c>
      <c r="K62" s="263">
        <f t="shared" si="13"/>
        <v>7</v>
      </c>
      <c r="L62" s="263"/>
      <c r="M62" s="263"/>
      <c r="N62" s="263">
        <f t="shared" si="14"/>
        <v>0</v>
      </c>
      <c r="O62" s="263">
        <f t="shared" si="4"/>
        <v>2</v>
      </c>
      <c r="P62" s="263">
        <f t="shared" si="5"/>
        <v>5</v>
      </c>
      <c r="Q62" s="263">
        <f t="shared" si="6"/>
        <v>7</v>
      </c>
      <c r="R62" s="268"/>
      <c r="S62" s="268"/>
      <c r="T62" s="268"/>
      <c r="U62" s="268"/>
      <c r="V62" s="268"/>
      <c r="W62" s="268"/>
      <c r="X62" s="510"/>
      <c r="Y62" s="510"/>
      <c r="Z62" s="510"/>
      <c r="AA62" s="512"/>
      <c r="AB62" s="512"/>
      <c r="AC62" s="512"/>
      <c r="AD62" s="512"/>
      <c r="AE62" s="512"/>
      <c r="AF62" s="512"/>
      <c r="AG62" s="512"/>
      <c r="AH62" s="512"/>
      <c r="AI62" s="512"/>
      <c r="AJ62" s="512"/>
      <c r="AK62" s="512"/>
    </row>
    <row r="63" spans="1:37" ht="21">
      <c r="A63" s="261" t="s">
        <v>699</v>
      </c>
      <c r="B63" s="266" t="s">
        <v>501</v>
      </c>
      <c r="C63" s="263"/>
      <c r="D63" s="263"/>
      <c r="E63" s="263">
        <f>SUM(C63:D63)</f>
        <v>0</v>
      </c>
      <c r="F63" s="263"/>
      <c r="G63" s="263"/>
      <c r="H63" s="263">
        <f>SUM(F63:G63)</f>
        <v>0</v>
      </c>
      <c r="I63" s="263">
        <v>7</v>
      </c>
      <c r="J63" s="263">
        <v>6</v>
      </c>
      <c r="K63" s="263">
        <f t="shared" si="13"/>
        <v>13</v>
      </c>
      <c r="L63" s="263">
        <v>4</v>
      </c>
      <c r="M63" s="263">
        <v>3</v>
      </c>
      <c r="N63" s="263">
        <f t="shared" si="14"/>
        <v>7</v>
      </c>
      <c r="O63" s="263">
        <f t="shared" si="4"/>
        <v>11</v>
      </c>
      <c r="P63" s="263">
        <f t="shared" si="5"/>
        <v>9</v>
      </c>
      <c r="Q63" s="263">
        <f t="shared" si="6"/>
        <v>20</v>
      </c>
      <c r="R63" s="268"/>
      <c r="S63" s="268"/>
      <c r="T63" s="268"/>
      <c r="U63" s="268"/>
      <c r="V63" s="268"/>
      <c r="W63" s="268"/>
      <c r="X63" s="510"/>
      <c r="Y63" s="510"/>
      <c r="Z63" s="510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</row>
    <row r="64" spans="1:37" ht="21">
      <c r="A64" s="261" t="s">
        <v>700</v>
      </c>
      <c r="B64" s="266" t="s">
        <v>509</v>
      </c>
      <c r="C64" s="263"/>
      <c r="D64" s="263">
        <v>10</v>
      </c>
      <c r="E64" s="263">
        <f>SUM(C64:D64)</f>
        <v>10</v>
      </c>
      <c r="F64" s="263"/>
      <c r="G64" s="263"/>
      <c r="H64" s="263">
        <f>SUM(F64:G64)</f>
        <v>0</v>
      </c>
      <c r="I64" s="263"/>
      <c r="J64" s="263"/>
      <c r="K64" s="263">
        <f t="shared" si="13"/>
        <v>0</v>
      </c>
      <c r="L64" s="263"/>
      <c r="M64" s="263"/>
      <c r="N64" s="263">
        <f t="shared" si="14"/>
        <v>0</v>
      </c>
      <c r="O64" s="263">
        <f t="shared" si="4"/>
        <v>0</v>
      </c>
      <c r="P64" s="263">
        <f t="shared" si="5"/>
        <v>10</v>
      </c>
      <c r="Q64" s="263">
        <f t="shared" si="6"/>
        <v>10</v>
      </c>
      <c r="R64" s="268"/>
      <c r="S64" s="268"/>
      <c r="T64" s="268"/>
      <c r="U64" s="268"/>
      <c r="V64" s="268"/>
      <c r="W64" s="268"/>
      <c r="X64" s="510"/>
      <c r="Y64" s="510"/>
      <c r="Z64" s="510"/>
      <c r="AA64" s="512"/>
      <c r="AB64" s="512"/>
      <c r="AC64" s="512"/>
      <c r="AD64" s="512"/>
      <c r="AE64" s="512"/>
      <c r="AF64" s="512"/>
      <c r="AG64" s="512"/>
      <c r="AH64" s="512"/>
      <c r="AI64" s="512"/>
      <c r="AJ64" s="512"/>
      <c r="AK64" s="512"/>
    </row>
    <row r="65" spans="1:37" ht="21">
      <c r="A65" s="261" t="s">
        <v>701</v>
      </c>
      <c r="B65" s="266" t="s">
        <v>522</v>
      </c>
      <c r="C65" s="263"/>
      <c r="D65" s="263"/>
      <c r="E65" s="263">
        <f>SUM(C65:D65)</f>
        <v>0</v>
      </c>
      <c r="F65" s="263"/>
      <c r="G65" s="263"/>
      <c r="H65" s="263">
        <f>SUM(F65:G65)</f>
        <v>0</v>
      </c>
      <c r="I65" s="263">
        <v>6</v>
      </c>
      <c r="J65" s="263">
        <v>7</v>
      </c>
      <c r="K65" s="263">
        <f t="shared" si="13"/>
        <v>13</v>
      </c>
      <c r="L65" s="263"/>
      <c r="M65" s="263"/>
      <c r="N65" s="263">
        <f t="shared" si="14"/>
        <v>0</v>
      </c>
      <c r="O65" s="263">
        <f t="shared" si="4"/>
        <v>6</v>
      </c>
      <c r="P65" s="263">
        <f t="shared" si="5"/>
        <v>7</v>
      </c>
      <c r="Q65" s="263">
        <f t="shared" si="6"/>
        <v>13</v>
      </c>
      <c r="R65" s="268"/>
      <c r="S65" s="268"/>
      <c r="T65" s="268"/>
      <c r="U65" s="268"/>
      <c r="V65" s="268"/>
      <c r="W65" s="268"/>
      <c r="X65" s="510"/>
      <c r="Y65" s="510"/>
      <c r="Z65" s="510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</row>
    <row r="66" spans="1:37" ht="21">
      <c r="A66" s="261" t="s">
        <v>702</v>
      </c>
      <c r="B66" s="295" t="s">
        <v>525</v>
      </c>
      <c r="C66" s="298" t="s">
        <v>114</v>
      </c>
      <c r="D66" s="298" t="s">
        <v>114</v>
      </c>
      <c r="E66" s="298" t="s">
        <v>114</v>
      </c>
      <c r="F66" s="298">
        <v>1</v>
      </c>
      <c r="G66" s="298">
        <v>4</v>
      </c>
      <c r="H66" s="298" t="s">
        <v>114</v>
      </c>
      <c r="I66" s="298" t="s">
        <v>114</v>
      </c>
      <c r="J66" s="298" t="s">
        <v>114</v>
      </c>
      <c r="K66" s="298" t="s">
        <v>114</v>
      </c>
      <c r="L66" s="298" t="s">
        <v>114</v>
      </c>
      <c r="M66" s="298" t="s">
        <v>114</v>
      </c>
      <c r="N66" s="298" t="s">
        <v>114</v>
      </c>
      <c r="O66" s="298">
        <v>1</v>
      </c>
      <c r="P66" s="298">
        <v>4</v>
      </c>
      <c r="Q66" s="298">
        <v>5</v>
      </c>
      <c r="R66" s="510"/>
      <c r="S66" s="534"/>
      <c r="T66" s="534"/>
      <c r="U66" s="510"/>
      <c r="V66" s="534"/>
      <c r="W66" s="534"/>
      <c r="X66" s="534"/>
      <c r="Y66" s="534"/>
      <c r="Z66" s="534"/>
      <c r="AA66" s="535"/>
      <c r="AB66" s="535"/>
      <c r="AC66" s="534"/>
      <c r="AD66" s="512"/>
      <c r="AE66" s="512"/>
      <c r="AF66" s="512"/>
      <c r="AG66" s="512"/>
      <c r="AH66" s="512"/>
      <c r="AI66" s="512"/>
      <c r="AJ66" s="512"/>
      <c r="AK66" s="512"/>
    </row>
    <row r="67" spans="1:37" ht="21">
      <c r="A67" s="261" t="s">
        <v>703</v>
      </c>
      <c r="B67" s="313" t="s">
        <v>530</v>
      </c>
      <c r="C67" s="298" t="s">
        <v>114</v>
      </c>
      <c r="D67" s="298" t="s">
        <v>114</v>
      </c>
      <c r="E67" s="298" t="s">
        <v>114</v>
      </c>
      <c r="F67" s="298" t="s">
        <v>114</v>
      </c>
      <c r="G67" s="298" t="s">
        <v>114</v>
      </c>
      <c r="H67" s="298" t="s">
        <v>114</v>
      </c>
      <c r="I67" s="298">
        <v>3</v>
      </c>
      <c r="J67" s="298">
        <v>5</v>
      </c>
      <c r="K67" s="298">
        <v>8</v>
      </c>
      <c r="L67" s="435">
        <v>3</v>
      </c>
      <c r="M67" s="298">
        <v>5</v>
      </c>
      <c r="N67" s="298">
        <v>8</v>
      </c>
      <c r="O67" s="298">
        <v>6</v>
      </c>
      <c r="P67" s="298">
        <v>10</v>
      </c>
      <c r="Q67" s="298">
        <v>16</v>
      </c>
      <c r="R67" s="534"/>
      <c r="S67" s="534"/>
      <c r="T67" s="534"/>
      <c r="AD67" s="512"/>
      <c r="AE67" s="512"/>
      <c r="AF67" s="512"/>
      <c r="AG67" s="512"/>
      <c r="AH67" s="512"/>
      <c r="AI67" s="512"/>
      <c r="AJ67" s="512"/>
      <c r="AK67" s="512"/>
    </row>
    <row r="68" spans="1:37" ht="21">
      <c r="A68" s="261" t="s">
        <v>704</v>
      </c>
      <c r="B68" s="313" t="s">
        <v>535</v>
      </c>
      <c r="C68" s="298" t="s">
        <v>114</v>
      </c>
      <c r="D68" s="298">
        <v>7</v>
      </c>
      <c r="E68" s="298">
        <v>7</v>
      </c>
      <c r="F68" s="298" t="s">
        <v>114</v>
      </c>
      <c r="G68" s="298" t="s">
        <v>114</v>
      </c>
      <c r="H68" s="298" t="s">
        <v>114</v>
      </c>
      <c r="I68" s="298">
        <v>4</v>
      </c>
      <c r="J68" s="435">
        <v>9</v>
      </c>
      <c r="K68" s="298">
        <v>13</v>
      </c>
      <c r="L68" s="435">
        <v>5</v>
      </c>
      <c r="M68" s="298">
        <v>10</v>
      </c>
      <c r="N68" s="298">
        <v>15</v>
      </c>
      <c r="O68" s="298">
        <v>9</v>
      </c>
      <c r="P68" s="298">
        <v>26</v>
      </c>
      <c r="Q68" s="298">
        <v>35</v>
      </c>
      <c r="R68" s="534"/>
      <c r="S68" s="534"/>
      <c r="T68" s="534"/>
      <c r="AD68" s="512"/>
      <c r="AE68" s="512"/>
      <c r="AF68" s="512"/>
      <c r="AG68" s="512"/>
      <c r="AH68" s="512"/>
      <c r="AI68" s="512"/>
      <c r="AJ68" s="512"/>
      <c r="AK68" s="512"/>
    </row>
    <row r="69" spans="1:37" ht="21">
      <c r="A69" s="261" t="s">
        <v>705</v>
      </c>
      <c r="B69" s="295" t="s">
        <v>539</v>
      </c>
      <c r="C69" s="298" t="s">
        <v>114</v>
      </c>
      <c r="D69" s="298" t="s">
        <v>114</v>
      </c>
      <c r="E69" s="298" t="s">
        <v>114</v>
      </c>
      <c r="F69" s="298" t="s">
        <v>114</v>
      </c>
      <c r="G69" s="298" t="s">
        <v>114</v>
      </c>
      <c r="H69" s="298" t="s">
        <v>114</v>
      </c>
      <c r="I69" s="298">
        <v>3</v>
      </c>
      <c r="J69" s="435">
        <v>11</v>
      </c>
      <c r="K69" s="298">
        <v>13</v>
      </c>
      <c r="L69" s="435">
        <v>1</v>
      </c>
      <c r="M69" s="298">
        <v>12</v>
      </c>
      <c r="N69" s="298">
        <v>13</v>
      </c>
      <c r="O69" s="298">
        <v>4</v>
      </c>
      <c r="P69" s="298">
        <v>23</v>
      </c>
      <c r="Q69" s="298">
        <v>27</v>
      </c>
      <c r="R69" s="268"/>
      <c r="S69" s="268"/>
      <c r="T69" s="268"/>
      <c r="AD69" s="512"/>
      <c r="AE69" s="512"/>
      <c r="AF69" s="512"/>
      <c r="AG69" s="512"/>
      <c r="AH69" s="512"/>
      <c r="AI69" s="512"/>
      <c r="AJ69" s="512"/>
      <c r="AK69" s="512"/>
    </row>
    <row r="70" spans="1:37" ht="21">
      <c r="A70" s="261" t="s">
        <v>706</v>
      </c>
      <c r="B70" s="266" t="s">
        <v>563</v>
      </c>
      <c r="C70" s="531">
        <v>0</v>
      </c>
      <c r="D70" s="531">
        <v>0</v>
      </c>
      <c r="E70" s="531">
        <f>C70+D70</f>
        <v>0</v>
      </c>
      <c r="F70" s="531">
        <v>0</v>
      </c>
      <c r="G70" s="531">
        <v>0</v>
      </c>
      <c r="H70" s="531">
        <f>F70+G70</f>
        <v>0</v>
      </c>
      <c r="I70" s="531">
        <v>10</v>
      </c>
      <c r="J70" s="531">
        <v>39</v>
      </c>
      <c r="K70" s="531">
        <f>I70+J70</f>
        <v>49</v>
      </c>
      <c r="L70" s="531">
        <v>8</v>
      </c>
      <c r="M70" s="531">
        <v>20</v>
      </c>
      <c r="N70" s="531">
        <f>L70+M70</f>
        <v>28</v>
      </c>
      <c r="O70" s="263">
        <f t="shared" si="4"/>
        <v>18</v>
      </c>
      <c r="P70" s="263">
        <f t="shared" si="5"/>
        <v>59</v>
      </c>
      <c r="Q70" s="263">
        <f t="shared" si="6"/>
        <v>77</v>
      </c>
      <c r="R70" s="532"/>
      <c r="S70" s="532"/>
      <c r="T70" s="536"/>
      <c r="U70" s="532"/>
      <c r="V70" s="532"/>
      <c r="W70" s="536"/>
      <c r="X70" s="532"/>
      <c r="Y70" s="532"/>
      <c r="Z70" s="536"/>
      <c r="AA70" s="533"/>
      <c r="AB70" s="533"/>
      <c r="AC70" s="533"/>
      <c r="AD70" s="512"/>
      <c r="AE70" s="512"/>
      <c r="AF70" s="512"/>
      <c r="AG70" s="512"/>
      <c r="AH70" s="512"/>
      <c r="AI70" s="512"/>
      <c r="AJ70" s="512"/>
      <c r="AK70" s="512"/>
    </row>
    <row r="71" spans="1:37" ht="21">
      <c r="A71" s="261" t="s">
        <v>707</v>
      </c>
      <c r="B71" s="266" t="s">
        <v>693</v>
      </c>
      <c r="C71" s="531">
        <v>0</v>
      </c>
      <c r="D71" s="531">
        <v>0</v>
      </c>
      <c r="E71" s="531">
        <f>C71+D71</f>
        <v>0</v>
      </c>
      <c r="F71" s="531">
        <v>0</v>
      </c>
      <c r="G71" s="531">
        <v>0</v>
      </c>
      <c r="H71" s="531">
        <f>F71+G71</f>
        <v>0</v>
      </c>
      <c r="I71" s="531">
        <v>4</v>
      </c>
      <c r="J71" s="531">
        <v>5</v>
      </c>
      <c r="K71" s="531">
        <f>I71+J71</f>
        <v>9</v>
      </c>
      <c r="L71" s="531">
        <v>4</v>
      </c>
      <c r="M71" s="531">
        <v>6</v>
      </c>
      <c r="N71" s="531">
        <f>L71+M71</f>
        <v>10</v>
      </c>
      <c r="O71" s="263">
        <f t="shared" si="4"/>
        <v>8</v>
      </c>
      <c r="P71" s="263">
        <f t="shared" si="5"/>
        <v>11</v>
      </c>
      <c r="Q71" s="263">
        <f t="shared" si="6"/>
        <v>19</v>
      </c>
      <c r="R71" s="532"/>
      <c r="S71" s="532"/>
      <c r="T71" s="536"/>
      <c r="U71" s="532"/>
      <c r="V71" s="532"/>
      <c r="W71" s="536"/>
      <c r="X71" s="532"/>
      <c r="Y71" s="532"/>
      <c r="Z71" s="536"/>
      <c r="AA71" s="533"/>
      <c r="AB71" s="533"/>
      <c r="AC71" s="533"/>
      <c r="AD71" s="512"/>
      <c r="AE71" s="512"/>
      <c r="AF71" s="512"/>
      <c r="AG71" s="512"/>
      <c r="AH71" s="512"/>
      <c r="AI71" s="512"/>
      <c r="AJ71" s="512"/>
      <c r="AK71" s="512"/>
    </row>
    <row r="72" spans="1:37" ht="21">
      <c r="A72" s="261" t="s">
        <v>708</v>
      </c>
      <c r="B72" s="266" t="s">
        <v>720</v>
      </c>
      <c r="C72" s="531">
        <v>2</v>
      </c>
      <c r="D72" s="531">
        <v>21</v>
      </c>
      <c r="E72" s="531">
        <f>C72+D72</f>
        <v>23</v>
      </c>
      <c r="F72" s="531">
        <v>5</v>
      </c>
      <c r="G72" s="531">
        <v>24</v>
      </c>
      <c r="H72" s="531">
        <f>F72+G72</f>
        <v>29</v>
      </c>
      <c r="I72" s="531">
        <v>0</v>
      </c>
      <c r="J72" s="531">
        <v>0</v>
      </c>
      <c r="K72" s="531">
        <f>I72+J72</f>
        <v>0</v>
      </c>
      <c r="L72" s="531">
        <v>0</v>
      </c>
      <c r="M72" s="531">
        <v>0</v>
      </c>
      <c r="N72" s="531">
        <f>L72+M72</f>
        <v>0</v>
      </c>
      <c r="O72" s="263">
        <f>SUM(C72,F72,I72,L72)</f>
        <v>7</v>
      </c>
      <c r="P72" s="263">
        <f>SUM(D72,G72,J72,M72)</f>
        <v>45</v>
      </c>
      <c r="Q72" s="263">
        <f>SUM(O72:P72)</f>
        <v>52</v>
      </c>
      <c r="R72" s="532"/>
      <c r="S72" s="532"/>
      <c r="T72" s="536"/>
      <c r="U72" s="532"/>
      <c r="V72" s="532"/>
      <c r="W72" s="536"/>
      <c r="X72" s="532"/>
      <c r="Y72" s="532"/>
      <c r="Z72" s="536"/>
      <c r="AA72" s="533"/>
      <c r="AB72" s="533"/>
      <c r="AC72" s="533"/>
      <c r="AD72" s="512"/>
      <c r="AE72" s="512"/>
      <c r="AF72" s="512"/>
      <c r="AG72" s="512"/>
      <c r="AH72" s="512"/>
      <c r="AI72" s="512"/>
      <c r="AJ72" s="512"/>
      <c r="AK72" s="512"/>
    </row>
    <row r="73" spans="1:37" ht="21">
      <c r="A73" s="261" t="s">
        <v>709</v>
      </c>
      <c r="B73" s="494" t="s">
        <v>592</v>
      </c>
      <c r="C73" s="484"/>
      <c r="D73" s="484"/>
      <c r="E73" s="484"/>
      <c r="F73" s="484"/>
      <c r="G73" s="484"/>
      <c r="H73" s="484"/>
      <c r="I73" s="484">
        <v>30</v>
      </c>
      <c r="J73" s="484">
        <v>60</v>
      </c>
      <c r="K73" s="484">
        <v>90</v>
      </c>
      <c r="L73" s="484">
        <v>22</v>
      </c>
      <c r="M73" s="484">
        <v>42</v>
      </c>
      <c r="N73" s="484">
        <v>64</v>
      </c>
      <c r="O73" s="484">
        <v>52</v>
      </c>
      <c r="P73" s="484">
        <v>86</v>
      </c>
      <c r="Q73" s="484">
        <v>154</v>
      </c>
      <c r="R73" s="539"/>
      <c r="S73" s="539"/>
      <c r="T73" s="540"/>
      <c r="U73" s="539"/>
      <c r="V73" s="539"/>
      <c r="W73" s="540"/>
      <c r="X73" s="539"/>
      <c r="Y73" s="539"/>
      <c r="Z73" s="539"/>
      <c r="AD73" s="512"/>
      <c r="AE73" s="512"/>
      <c r="AF73" s="512"/>
      <c r="AG73" s="512"/>
      <c r="AH73" s="512"/>
      <c r="AI73" s="512"/>
      <c r="AJ73" s="512"/>
      <c r="AK73" s="512"/>
    </row>
    <row r="74" spans="1:37" ht="21">
      <c r="A74" s="261" t="s">
        <v>710</v>
      </c>
      <c r="B74" s="494" t="s">
        <v>596</v>
      </c>
      <c r="C74" s="484"/>
      <c r="D74" s="484"/>
      <c r="E74" s="484"/>
      <c r="F74" s="484"/>
      <c r="G74" s="484"/>
      <c r="H74" s="484"/>
      <c r="I74" s="484">
        <v>3</v>
      </c>
      <c r="J74" s="484">
        <v>13</v>
      </c>
      <c r="K74" s="484">
        <v>16</v>
      </c>
      <c r="L74" s="484">
        <v>4</v>
      </c>
      <c r="M74" s="484">
        <v>10</v>
      </c>
      <c r="N74" s="484">
        <v>14</v>
      </c>
      <c r="O74" s="484">
        <v>7</v>
      </c>
      <c r="P74" s="484">
        <v>23</v>
      </c>
      <c r="Q74" s="492">
        <v>30</v>
      </c>
      <c r="R74" s="539"/>
      <c r="S74" s="539"/>
      <c r="T74" s="541"/>
      <c r="U74" s="539"/>
      <c r="V74" s="539"/>
      <c r="W74" s="541"/>
      <c r="X74" s="539"/>
      <c r="Y74" s="539"/>
      <c r="Z74" s="541"/>
      <c r="AD74" s="512"/>
      <c r="AE74" s="512"/>
      <c r="AF74" s="512"/>
      <c r="AG74" s="512"/>
      <c r="AH74" s="512"/>
      <c r="AI74" s="512"/>
      <c r="AJ74" s="512"/>
      <c r="AK74" s="512"/>
    </row>
    <row r="75" spans="1:37" ht="21">
      <c r="A75" s="261" t="s">
        <v>711</v>
      </c>
      <c r="B75" s="494" t="s">
        <v>601</v>
      </c>
      <c r="C75" s="484"/>
      <c r="D75" s="484"/>
      <c r="E75" s="484"/>
      <c r="F75" s="484"/>
      <c r="G75" s="484"/>
      <c r="H75" s="484"/>
      <c r="I75" s="484">
        <v>2</v>
      </c>
      <c r="J75" s="484">
        <v>10</v>
      </c>
      <c r="K75" s="484">
        <v>12</v>
      </c>
      <c r="L75" s="484">
        <v>3</v>
      </c>
      <c r="M75" s="484">
        <v>10</v>
      </c>
      <c r="N75" s="484">
        <v>13</v>
      </c>
      <c r="O75" s="484">
        <v>5</v>
      </c>
      <c r="P75" s="484">
        <v>20</v>
      </c>
      <c r="Q75" s="484">
        <v>25</v>
      </c>
      <c r="R75" s="539"/>
      <c r="S75" s="539"/>
      <c r="T75" s="539"/>
      <c r="U75" s="539"/>
      <c r="V75" s="539"/>
      <c r="W75" s="539"/>
      <c r="X75" s="539"/>
      <c r="Y75" s="539"/>
      <c r="Z75" s="539"/>
      <c r="AD75" s="512"/>
      <c r="AE75" s="512"/>
      <c r="AF75" s="512"/>
      <c r="AG75" s="512"/>
      <c r="AH75" s="512"/>
      <c r="AI75" s="512"/>
      <c r="AJ75" s="512"/>
      <c r="AK75" s="512"/>
    </row>
    <row r="76" spans="1:37" ht="21">
      <c r="A76" s="261" t="s">
        <v>712</v>
      </c>
      <c r="B76" s="494" t="s">
        <v>605</v>
      </c>
      <c r="C76" s="484"/>
      <c r="D76" s="484"/>
      <c r="E76" s="484"/>
      <c r="F76" s="484"/>
      <c r="G76" s="484"/>
      <c r="H76" s="484"/>
      <c r="I76" s="484">
        <v>2</v>
      </c>
      <c r="J76" s="484">
        <v>11</v>
      </c>
      <c r="K76" s="484">
        <v>13</v>
      </c>
      <c r="L76" s="484">
        <v>2</v>
      </c>
      <c r="M76" s="484">
        <v>4</v>
      </c>
      <c r="N76" s="484">
        <v>6</v>
      </c>
      <c r="O76" s="484">
        <v>4</v>
      </c>
      <c r="P76" s="484">
        <v>15</v>
      </c>
      <c r="Q76" s="484">
        <v>19</v>
      </c>
      <c r="R76" s="539"/>
      <c r="S76" s="539"/>
      <c r="T76" s="539"/>
      <c r="U76" s="539"/>
      <c r="V76" s="539"/>
      <c r="W76" s="539"/>
      <c r="X76" s="539"/>
      <c r="Y76" s="539"/>
      <c r="Z76" s="539"/>
      <c r="AD76" s="512"/>
      <c r="AE76" s="512"/>
      <c r="AF76" s="512"/>
      <c r="AG76" s="512"/>
      <c r="AH76" s="512"/>
      <c r="AI76" s="512"/>
      <c r="AJ76" s="512"/>
      <c r="AK76" s="512"/>
    </row>
    <row r="77" spans="1:37" ht="21">
      <c r="A77" s="261" t="s">
        <v>714</v>
      </c>
      <c r="B77" s="494" t="s">
        <v>611</v>
      </c>
      <c r="C77" s="484"/>
      <c r="D77" s="484"/>
      <c r="E77" s="484"/>
      <c r="F77" s="484"/>
      <c r="G77" s="484"/>
      <c r="H77" s="484"/>
      <c r="I77" s="484">
        <v>1</v>
      </c>
      <c r="J77" s="484">
        <v>5</v>
      </c>
      <c r="K77" s="484">
        <v>6</v>
      </c>
      <c r="L77" s="484">
        <v>1</v>
      </c>
      <c r="M77" s="484">
        <v>2</v>
      </c>
      <c r="N77" s="484">
        <v>3</v>
      </c>
      <c r="O77" s="484">
        <v>2</v>
      </c>
      <c r="P77" s="484">
        <v>7</v>
      </c>
      <c r="Q77" s="484">
        <v>9</v>
      </c>
      <c r="R77" s="539"/>
      <c r="S77" s="539"/>
      <c r="T77" s="539"/>
      <c r="U77" s="539"/>
      <c r="V77" s="539"/>
      <c r="W77" s="539"/>
      <c r="X77" s="539"/>
      <c r="Y77" s="539"/>
      <c r="Z77" s="539"/>
      <c r="AD77" s="512"/>
      <c r="AE77" s="512"/>
      <c r="AF77" s="512"/>
      <c r="AG77" s="512"/>
      <c r="AH77" s="512"/>
      <c r="AI77" s="512"/>
      <c r="AJ77" s="512"/>
      <c r="AK77" s="512"/>
    </row>
    <row r="78" spans="1:37" ht="21">
      <c r="A78" s="261" t="s">
        <v>715</v>
      </c>
      <c r="B78" s="494" t="s">
        <v>581</v>
      </c>
      <c r="C78" s="484">
        <v>2</v>
      </c>
      <c r="D78" s="484">
        <v>33</v>
      </c>
      <c r="E78" s="484">
        <f>SUM(C78:D78)</f>
        <v>35</v>
      </c>
      <c r="F78" s="484">
        <v>16</v>
      </c>
      <c r="G78" s="484">
        <v>37</v>
      </c>
      <c r="H78" s="484">
        <f>SUM(F78:G78)</f>
        <v>53</v>
      </c>
      <c r="I78" s="484"/>
      <c r="J78" s="484"/>
      <c r="K78" s="484"/>
      <c r="L78" s="484"/>
      <c r="M78" s="484"/>
      <c r="N78" s="484"/>
      <c r="O78" s="484">
        <v>18</v>
      </c>
      <c r="P78" s="484">
        <v>70</v>
      </c>
      <c r="Q78" s="484">
        <v>88</v>
      </c>
      <c r="R78" s="539"/>
      <c r="S78" s="539"/>
      <c r="T78" s="541"/>
      <c r="U78" s="539"/>
      <c r="V78" s="539"/>
      <c r="W78" s="541"/>
      <c r="X78" s="539"/>
      <c r="Y78" s="539"/>
      <c r="Z78" s="539"/>
      <c r="AD78" s="512"/>
      <c r="AE78" s="512"/>
      <c r="AF78" s="512"/>
      <c r="AG78" s="512"/>
      <c r="AH78" s="512"/>
      <c r="AI78" s="512"/>
      <c r="AJ78" s="512"/>
      <c r="AK78" s="512"/>
    </row>
    <row r="79" spans="1:37" ht="21">
      <c r="A79" s="261" t="s">
        <v>716</v>
      </c>
      <c r="B79" s="494" t="s">
        <v>587</v>
      </c>
      <c r="C79" s="484">
        <v>2</v>
      </c>
      <c r="D79" s="484">
        <v>10</v>
      </c>
      <c r="E79" s="484">
        <v>12</v>
      </c>
      <c r="F79" s="484">
        <v>4</v>
      </c>
      <c r="G79" s="484">
        <v>14</v>
      </c>
      <c r="H79" s="484">
        <v>18</v>
      </c>
      <c r="I79" s="484"/>
      <c r="J79" s="484"/>
      <c r="K79" s="484"/>
      <c r="L79" s="484"/>
      <c r="M79" s="484"/>
      <c r="N79" s="484"/>
      <c r="O79" s="484">
        <v>6</v>
      </c>
      <c r="P79" s="484">
        <v>24</v>
      </c>
      <c r="Q79" s="484">
        <v>30</v>
      </c>
      <c r="R79" s="539"/>
      <c r="S79" s="539"/>
      <c r="T79" s="539"/>
      <c r="U79" s="539"/>
      <c r="V79" s="539"/>
      <c r="W79" s="539"/>
      <c r="X79" s="539"/>
      <c r="Y79" s="539"/>
      <c r="Z79" s="539"/>
      <c r="AD79" s="512"/>
      <c r="AE79" s="512"/>
      <c r="AF79" s="512"/>
      <c r="AG79" s="512"/>
      <c r="AH79" s="512"/>
      <c r="AI79" s="512"/>
      <c r="AJ79" s="512"/>
      <c r="AK79" s="512"/>
    </row>
    <row r="80" spans="1:37" ht="21">
      <c r="A80" s="261" t="s">
        <v>717</v>
      </c>
      <c r="B80" s="494" t="s">
        <v>832</v>
      </c>
      <c r="C80" s="484"/>
      <c r="D80" s="484">
        <v>7</v>
      </c>
      <c r="E80" s="484">
        <v>7</v>
      </c>
      <c r="F80" s="484">
        <v>3</v>
      </c>
      <c r="G80" s="484">
        <v>1</v>
      </c>
      <c r="H80" s="484">
        <v>4</v>
      </c>
      <c r="I80" s="484"/>
      <c r="J80" s="484"/>
      <c r="K80" s="484"/>
      <c r="L80" s="484"/>
      <c r="M80" s="484"/>
      <c r="N80" s="484"/>
      <c r="O80" s="484">
        <v>3</v>
      </c>
      <c r="P80" s="484">
        <v>8</v>
      </c>
      <c r="Q80" s="484">
        <v>11</v>
      </c>
      <c r="R80" s="539"/>
      <c r="S80" s="539"/>
      <c r="T80" s="539"/>
      <c r="U80" s="539"/>
      <c r="V80" s="539"/>
      <c r="W80" s="539"/>
      <c r="X80" s="539"/>
      <c r="Y80" s="539"/>
      <c r="Z80" s="539"/>
      <c r="AD80" s="512"/>
      <c r="AE80" s="512"/>
      <c r="AF80" s="512"/>
      <c r="AG80" s="512"/>
      <c r="AH80" s="512"/>
      <c r="AI80" s="512"/>
      <c r="AJ80" s="512"/>
      <c r="AK80" s="512"/>
    </row>
    <row r="81" spans="1:37" ht="21">
      <c r="A81" s="261" t="s">
        <v>762</v>
      </c>
      <c r="B81" s="262" t="s">
        <v>721</v>
      </c>
      <c r="C81" s="263">
        <v>0</v>
      </c>
      <c r="D81" s="263">
        <v>10</v>
      </c>
      <c r="E81" s="263">
        <f>SUM(C81:D81)</f>
        <v>10</v>
      </c>
      <c r="F81" s="263">
        <v>5</v>
      </c>
      <c r="G81" s="263">
        <v>11</v>
      </c>
      <c r="H81" s="263">
        <f>SUM(F81:G81)</f>
        <v>16</v>
      </c>
      <c r="I81" s="263">
        <v>12</v>
      </c>
      <c r="J81" s="263">
        <v>6</v>
      </c>
      <c r="K81" s="263">
        <f>SUM(I81:J81)</f>
        <v>18</v>
      </c>
      <c r="L81" s="263">
        <v>7</v>
      </c>
      <c r="M81" s="263">
        <v>3</v>
      </c>
      <c r="N81" s="263">
        <f>SUM(L81:M81)</f>
        <v>10</v>
      </c>
      <c r="O81" s="263">
        <f aca="true" t="shared" si="15" ref="O81:P83">SUM(C81,F81,I81,L81)</f>
        <v>24</v>
      </c>
      <c r="P81" s="263">
        <f t="shared" si="15"/>
        <v>30</v>
      </c>
      <c r="Q81" s="263">
        <f>SUM(O81:P81)</f>
        <v>54</v>
      </c>
      <c r="AD81" s="512"/>
      <c r="AE81" s="512"/>
      <c r="AF81" s="512"/>
      <c r="AG81" s="512"/>
      <c r="AH81" s="512"/>
      <c r="AI81" s="512"/>
      <c r="AJ81" s="512"/>
      <c r="AK81" s="512"/>
    </row>
    <row r="82" spans="1:37" ht="21">
      <c r="A82" s="261" t="s">
        <v>859</v>
      </c>
      <c r="B82" s="398" t="s">
        <v>756</v>
      </c>
      <c r="C82" s="265">
        <v>2</v>
      </c>
      <c r="D82" s="265">
        <v>8</v>
      </c>
      <c r="E82" s="263">
        <f>SUM(C82:D82)</f>
        <v>10</v>
      </c>
      <c r="F82" s="263">
        <v>2</v>
      </c>
      <c r="G82" s="263">
        <v>2</v>
      </c>
      <c r="H82" s="263">
        <f>SUM(F82:G82)</f>
        <v>4</v>
      </c>
      <c r="I82" s="263">
        <v>0</v>
      </c>
      <c r="J82" s="263">
        <v>0</v>
      </c>
      <c r="K82" s="263">
        <f>SUM(I82:J82)</f>
        <v>0</v>
      </c>
      <c r="L82" s="263">
        <v>0</v>
      </c>
      <c r="M82" s="263">
        <v>0</v>
      </c>
      <c r="N82" s="263">
        <f>SUM(L82:M82)</f>
        <v>0</v>
      </c>
      <c r="O82" s="263">
        <f t="shared" si="15"/>
        <v>4</v>
      </c>
      <c r="P82" s="263">
        <f t="shared" si="15"/>
        <v>10</v>
      </c>
      <c r="Q82" s="263">
        <f>SUM(O82:P82)</f>
        <v>14</v>
      </c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512"/>
      <c r="AE82" s="512"/>
      <c r="AF82" s="512"/>
      <c r="AG82" s="512"/>
      <c r="AH82" s="512"/>
      <c r="AI82" s="512"/>
      <c r="AJ82" s="512"/>
      <c r="AK82" s="512"/>
    </row>
    <row r="83" spans="1:37" ht="21">
      <c r="A83" s="261" t="s">
        <v>868</v>
      </c>
      <c r="B83" s="262" t="s">
        <v>833</v>
      </c>
      <c r="C83" s="263">
        <v>2</v>
      </c>
      <c r="D83" s="263">
        <v>3</v>
      </c>
      <c r="E83" s="263">
        <f>SUM(C83:D83)</f>
        <v>5</v>
      </c>
      <c r="F83" s="263">
        <v>0</v>
      </c>
      <c r="G83" s="263">
        <v>0</v>
      </c>
      <c r="H83" s="263">
        <f>SUM(F83:G83)</f>
        <v>0</v>
      </c>
      <c r="I83" s="263">
        <v>0</v>
      </c>
      <c r="J83" s="263">
        <v>0</v>
      </c>
      <c r="K83" s="263">
        <f>SUM(I83:J83)</f>
        <v>0</v>
      </c>
      <c r="L83" s="263">
        <v>0</v>
      </c>
      <c r="M83" s="263">
        <v>0</v>
      </c>
      <c r="N83" s="263">
        <f>SUM(L83:M83)</f>
        <v>0</v>
      </c>
      <c r="O83" s="263">
        <f t="shared" si="15"/>
        <v>2</v>
      </c>
      <c r="P83" s="263">
        <f t="shared" si="15"/>
        <v>3</v>
      </c>
      <c r="Q83" s="263">
        <f>SUM(O83:P83)</f>
        <v>5</v>
      </c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</row>
    <row r="84" spans="1:37" ht="21">
      <c r="A84" s="998" t="s">
        <v>733</v>
      </c>
      <c r="B84" s="999"/>
      <c r="C84" s="542">
        <f>SUM(C7:C83)</f>
        <v>17</v>
      </c>
      <c r="D84" s="542">
        <f aca="true" t="shared" si="16" ref="D84:Q84">SUM(D7:D83)</f>
        <v>389</v>
      </c>
      <c r="E84" s="542">
        <f t="shared" si="16"/>
        <v>401</v>
      </c>
      <c r="F84" s="542">
        <f t="shared" si="16"/>
        <v>158</v>
      </c>
      <c r="G84" s="542">
        <f t="shared" si="16"/>
        <v>467</v>
      </c>
      <c r="H84" s="542">
        <f t="shared" si="16"/>
        <v>605</v>
      </c>
      <c r="I84" s="542">
        <f t="shared" si="16"/>
        <v>275</v>
      </c>
      <c r="J84" s="542">
        <f t="shared" si="16"/>
        <v>578</v>
      </c>
      <c r="K84" s="542">
        <f t="shared" si="16"/>
        <v>837</v>
      </c>
      <c r="L84" s="542">
        <f t="shared" si="16"/>
        <v>236</v>
      </c>
      <c r="M84" s="542">
        <f t="shared" si="16"/>
        <v>478</v>
      </c>
      <c r="N84" s="542">
        <f t="shared" si="16"/>
        <v>690</v>
      </c>
      <c r="O84" s="542">
        <f t="shared" si="16"/>
        <v>686</v>
      </c>
      <c r="P84" s="542">
        <f t="shared" si="16"/>
        <v>1896</v>
      </c>
      <c r="Q84" s="542">
        <f t="shared" si="16"/>
        <v>2598</v>
      </c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  <c r="AI84" s="512"/>
      <c r="AJ84" s="512"/>
      <c r="AK84" s="512"/>
    </row>
  </sheetData>
  <sheetProtection/>
  <mergeCells count="11">
    <mergeCell ref="A84:B84"/>
    <mergeCell ref="B1:Q1"/>
    <mergeCell ref="B2:Q2"/>
    <mergeCell ref="A4:A6"/>
    <mergeCell ref="B4:B6"/>
    <mergeCell ref="C4:Q4"/>
    <mergeCell ref="O5:Q5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84"/>
  <sheetViews>
    <sheetView zoomScale="95" zoomScaleNormal="95" zoomScalePageLayoutView="95" workbookViewId="0" topLeftCell="A1">
      <pane ySplit="6" topLeftCell="A7" activePane="bottomLeft" state="frozen"/>
      <selection pane="topLeft" activeCell="A1" sqref="A1"/>
      <selection pane="bottomLeft" activeCell="Q9" sqref="Q9"/>
    </sheetView>
  </sheetViews>
  <sheetFormatPr defaultColWidth="9.00390625" defaultRowHeight="12.75"/>
  <cols>
    <col min="1" max="1" width="4.00390625" style="269" customWidth="1"/>
    <col min="2" max="2" width="20.00390625" style="512" customWidth="1"/>
    <col min="3" max="14" width="6.7109375" style="267" customWidth="1"/>
    <col min="15" max="15" width="9.7109375" style="267" customWidth="1"/>
    <col min="16" max="16" width="6.7109375" style="267" customWidth="1"/>
    <col min="17" max="17" width="8.7109375" style="511" customWidth="1"/>
    <col min="18" max="37" width="9.00390625" style="511" customWidth="1"/>
    <col min="38" max="16384" width="9.00390625" style="512" customWidth="1"/>
  </cols>
  <sheetData>
    <row r="1" spans="1:37" s="502" customFormat="1" ht="21.75" customHeight="1">
      <c r="A1" s="500"/>
      <c r="B1" s="944" t="s">
        <v>793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</row>
    <row r="2" spans="1:37" s="502" customFormat="1" ht="21.75" customHeight="1">
      <c r="A2" s="503"/>
      <c r="B2" s="989" t="s">
        <v>779</v>
      </c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</row>
    <row r="3" spans="1:37" s="502" customFormat="1" ht="21.75" customHeight="1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</row>
    <row r="4" spans="1:30" s="258" customFormat="1" ht="18.75" customHeight="1">
      <c r="A4" s="995" t="s">
        <v>9</v>
      </c>
      <c r="B4" s="996" t="s">
        <v>26</v>
      </c>
      <c r="C4" s="997" t="s">
        <v>63</v>
      </c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</row>
    <row r="5" spans="1:31" s="267" customFormat="1" ht="24" customHeight="1">
      <c r="A5" s="995"/>
      <c r="B5" s="996"/>
      <c r="C5" s="997" t="s">
        <v>64</v>
      </c>
      <c r="D5" s="997"/>
      <c r="E5" s="997"/>
      <c r="F5" s="997" t="s">
        <v>65</v>
      </c>
      <c r="G5" s="997"/>
      <c r="H5" s="997"/>
      <c r="I5" s="997" t="s">
        <v>66</v>
      </c>
      <c r="J5" s="997"/>
      <c r="K5" s="997"/>
      <c r="L5" s="997" t="s">
        <v>810</v>
      </c>
      <c r="M5" s="997"/>
      <c r="N5" s="997"/>
      <c r="O5" s="1002" t="s">
        <v>14</v>
      </c>
      <c r="P5" s="1003"/>
      <c r="Q5" s="1000" t="s">
        <v>24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</row>
    <row r="6" spans="1:31" s="267" customFormat="1" ht="24" customHeight="1">
      <c r="A6" s="995"/>
      <c r="B6" s="996"/>
      <c r="C6" s="506" t="s">
        <v>17</v>
      </c>
      <c r="D6" s="506" t="s">
        <v>18</v>
      </c>
      <c r="E6" s="506" t="s">
        <v>14</v>
      </c>
      <c r="F6" s="506" t="s">
        <v>17</v>
      </c>
      <c r="G6" s="506" t="s">
        <v>18</v>
      </c>
      <c r="H6" s="506" t="s">
        <v>14</v>
      </c>
      <c r="I6" s="506" t="s">
        <v>17</v>
      </c>
      <c r="J6" s="506" t="s">
        <v>18</v>
      </c>
      <c r="K6" s="506" t="s">
        <v>14</v>
      </c>
      <c r="L6" s="506" t="s">
        <v>17</v>
      </c>
      <c r="M6" s="506" t="s">
        <v>18</v>
      </c>
      <c r="N6" s="506" t="s">
        <v>14</v>
      </c>
      <c r="O6" s="506" t="s">
        <v>17</v>
      </c>
      <c r="P6" s="506" t="s">
        <v>18</v>
      </c>
      <c r="Q6" s="1001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</row>
    <row r="7" spans="1:37" ht="21">
      <c r="A7" s="261" t="s">
        <v>53</v>
      </c>
      <c r="B7" s="266" t="s">
        <v>101</v>
      </c>
      <c r="C7" s="543"/>
      <c r="D7" s="543"/>
      <c r="E7" s="263">
        <f>SUM(C7:D7)</f>
        <v>0</v>
      </c>
      <c r="F7" s="263">
        <v>0</v>
      </c>
      <c r="G7" s="263">
        <v>0</v>
      </c>
      <c r="H7" s="263">
        <f>SUM(F7:G7)</f>
        <v>0</v>
      </c>
      <c r="I7" s="513">
        <v>2</v>
      </c>
      <c r="J7" s="263">
        <v>4</v>
      </c>
      <c r="K7" s="263">
        <f>SUM(I7:J7)</f>
        <v>6</v>
      </c>
      <c r="L7" s="263">
        <v>1</v>
      </c>
      <c r="M7" s="263">
        <v>14</v>
      </c>
      <c r="N7" s="263">
        <f>SUM(L7:M7)</f>
        <v>15</v>
      </c>
      <c r="O7" s="263">
        <f>SUM(C7,F7,I7,L7)</f>
        <v>3</v>
      </c>
      <c r="P7" s="263">
        <f>SUM(D7,G7,J7,M7)</f>
        <v>18</v>
      </c>
      <c r="Q7" s="263">
        <f>SUM(O7:P7)</f>
        <v>21</v>
      </c>
      <c r="AF7" s="512"/>
      <c r="AG7" s="512"/>
      <c r="AH7" s="512"/>
      <c r="AI7" s="512"/>
      <c r="AJ7" s="512"/>
      <c r="AK7" s="512"/>
    </row>
    <row r="8" spans="1:37" ht="21">
      <c r="A8" s="261" t="s">
        <v>67</v>
      </c>
      <c r="B8" s="266" t="s">
        <v>116</v>
      </c>
      <c r="C8" s="543"/>
      <c r="D8" s="543"/>
      <c r="E8" s="263">
        <f aca="true" t="shared" si="0" ref="E8:E22">SUM(C8:D8)</f>
        <v>0</v>
      </c>
      <c r="F8" s="263">
        <v>1</v>
      </c>
      <c r="G8" s="263">
        <v>4</v>
      </c>
      <c r="H8" s="263">
        <f aca="true" t="shared" si="1" ref="H8:H22">SUM(F8:G8)</f>
        <v>5</v>
      </c>
      <c r="I8" s="513">
        <v>7</v>
      </c>
      <c r="J8" s="263">
        <v>16</v>
      </c>
      <c r="K8" s="263">
        <f aca="true" t="shared" si="2" ref="K8:K22">SUM(I8:J8)</f>
        <v>23</v>
      </c>
      <c r="L8" s="263">
        <v>4</v>
      </c>
      <c r="M8" s="263">
        <v>23</v>
      </c>
      <c r="N8" s="263">
        <f aca="true" t="shared" si="3" ref="N8:N22">SUM(L8:M8)</f>
        <v>27</v>
      </c>
      <c r="O8" s="263">
        <f aca="true" t="shared" si="4" ref="O8:P22">SUM(C8,F8,I8,L8)</f>
        <v>12</v>
      </c>
      <c r="P8" s="263">
        <f t="shared" si="4"/>
        <v>43</v>
      </c>
      <c r="Q8" s="263">
        <f aca="true" t="shared" si="5" ref="Q8:Q22">SUM(O8:P8)</f>
        <v>55</v>
      </c>
      <c r="AF8" s="512"/>
      <c r="AG8" s="512"/>
      <c r="AH8" s="512"/>
      <c r="AI8" s="512"/>
      <c r="AJ8" s="512"/>
      <c r="AK8" s="512"/>
    </row>
    <row r="9" spans="1:37" ht="21">
      <c r="A9" s="261" t="s">
        <v>68</v>
      </c>
      <c r="B9" s="266" t="s">
        <v>122</v>
      </c>
      <c r="C9" s="543"/>
      <c r="D9" s="543"/>
      <c r="E9" s="263">
        <f t="shared" si="0"/>
        <v>0</v>
      </c>
      <c r="F9" s="263">
        <v>0</v>
      </c>
      <c r="G9" s="263">
        <v>0</v>
      </c>
      <c r="H9" s="263">
        <f t="shared" si="1"/>
        <v>0</v>
      </c>
      <c r="I9" s="513">
        <v>2</v>
      </c>
      <c r="J9" s="263">
        <v>5</v>
      </c>
      <c r="K9" s="263">
        <f t="shared" si="2"/>
        <v>7</v>
      </c>
      <c r="L9" s="263">
        <v>7</v>
      </c>
      <c r="M9" s="263">
        <v>22</v>
      </c>
      <c r="N9" s="263">
        <f t="shared" si="3"/>
        <v>29</v>
      </c>
      <c r="O9" s="263">
        <f t="shared" si="4"/>
        <v>9</v>
      </c>
      <c r="P9" s="263">
        <f t="shared" si="4"/>
        <v>27</v>
      </c>
      <c r="Q9" s="263">
        <f t="shared" si="5"/>
        <v>36</v>
      </c>
      <c r="AF9" s="512"/>
      <c r="AG9" s="512"/>
      <c r="AH9" s="512"/>
      <c r="AI9" s="512"/>
      <c r="AJ9" s="512"/>
      <c r="AK9" s="512"/>
    </row>
    <row r="10" spans="1:37" ht="21">
      <c r="A10" s="261" t="s">
        <v>69</v>
      </c>
      <c r="B10" s="266" t="s">
        <v>185</v>
      </c>
      <c r="C10" s="543"/>
      <c r="D10" s="543"/>
      <c r="E10" s="263">
        <f t="shared" si="0"/>
        <v>0</v>
      </c>
      <c r="F10" s="263">
        <v>0</v>
      </c>
      <c r="G10" s="263">
        <v>2</v>
      </c>
      <c r="H10" s="263">
        <f t="shared" si="1"/>
        <v>2</v>
      </c>
      <c r="I10" s="263">
        <v>5</v>
      </c>
      <c r="J10" s="263">
        <v>8</v>
      </c>
      <c r="K10" s="263">
        <f>SUM(I10:J10)</f>
        <v>13</v>
      </c>
      <c r="L10" s="263">
        <v>2</v>
      </c>
      <c r="M10" s="263">
        <v>6</v>
      </c>
      <c r="N10" s="263">
        <f t="shared" si="3"/>
        <v>8</v>
      </c>
      <c r="O10" s="263">
        <f>SUM(C10,F10,I10,L10)</f>
        <v>7</v>
      </c>
      <c r="P10" s="263">
        <f>SUM(D10,G10,J10,M10)</f>
        <v>16</v>
      </c>
      <c r="Q10" s="263">
        <f t="shared" si="5"/>
        <v>23</v>
      </c>
      <c r="AF10" s="512"/>
      <c r="AG10" s="512"/>
      <c r="AH10" s="512"/>
      <c r="AI10" s="512"/>
      <c r="AJ10" s="512"/>
      <c r="AK10" s="512"/>
    </row>
    <row r="11" spans="1:37" ht="21">
      <c r="A11" s="261" t="s">
        <v>70</v>
      </c>
      <c r="B11" s="266" t="s">
        <v>107</v>
      </c>
      <c r="C11" s="543"/>
      <c r="D11" s="543"/>
      <c r="E11" s="263">
        <f t="shared" si="0"/>
        <v>0</v>
      </c>
      <c r="F11" s="263">
        <v>0</v>
      </c>
      <c r="G11" s="263">
        <v>0</v>
      </c>
      <c r="H11" s="263">
        <f t="shared" si="1"/>
        <v>0</v>
      </c>
      <c r="I11" s="263">
        <v>4</v>
      </c>
      <c r="J11" s="263">
        <v>17</v>
      </c>
      <c r="K11" s="263">
        <f>SUM(I11:J11)</f>
        <v>21</v>
      </c>
      <c r="L11" s="263">
        <v>0</v>
      </c>
      <c r="M11" s="263">
        <v>9</v>
      </c>
      <c r="N11" s="263">
        <f>SUM(L11:M11)</f>
        <v>9</v>
      </c>
      <c r="O11" s="263">
        <f>SUM(C11,F11,I11,L11)</f>
        <v>4</v>
      </c>
      <c r="P11" s="263">
        <f>SUM(D11,G11,J11,M11)</f>
        <v>26</v>
      </c>
      <c r="Q11" s="263">
        <f>SUM(O11:P11)</f>
        <v>30</v>
      </c>
      <c r="AF11" s="512"/>
      <c r="AG11" s="512"/>
      <c r="AH11" s="512"/>
      <c r="AI11" s="512"/>
      <c r="AJ11" s="512"/>
      <c r="AK11" s="512"/>
    </row>
    <row r="12" spans="1:37" ht="21">
      <c r="A12" s="261" t="s">
        <v>87</v>
      </c>
      <c r="B12" s="266" t="s">
        <v>132</v>
      </c>
      <c r="C12" s="543"/>
      <c r="D12" s="543"/>
      <c r="E12" s="263">
        <f t="shared" si="0"/>
        <v>0</v>
      </c>
      <c r="F12" s="263">
        <v>0</v>
      </c>
      <c r="G12" s="263">
        <v>0</v>
      </c>
      <c r="H12" s="263">
        <f t="shared" si="1"/>
        <v>0</v>
      </c>
      <c r="I12" s="263">
        <v>10</v>
      </c>
      <c r="J12" s="263">
        <v>26</v>
      </c>
      <c r="K12" s="263">
        <f t="shared" si="2"/>
        <v>36</v>
      </c>
      <c r="L12" s="263">
        <v>1</v>
      </c>
      <c r="M12" s="263">
        <v>4</v>
      </c>
      <c r="N12" s="263">
        <f t="shared" si="3"/>
        <v>5</v>
      </c>
      <c r="O12" s="263">
        <f t="shared" si="4"/>
        <v>11</v>
      </c>
      <c r="P12" s="263">
        <f t="shared" si="4"/>
        <v>30</v>
      </c>
      <c r="Q12" s="263">
        <f t="shared" si="5"/>
        <v>41</v>
      </c>
      <c r="AF12" s="512"/>
      <c r="AG12" s="512"/>
      <c r="AH12" s="512"/>
      <c r="AI12" s="512"/>
      <c r="AJ12" s="512"/>
      <c r="AK12" s="512"/>
    </row>
    <row r="13" spans="1:37" ht="21">
      <c r="A13" s="261" t="s">
        <v>88</v>
      </c>
      <c r="B13" s="266" t="s">
        <v>137</v>
      </c>
      <c r="C13" s="543"/>
      <c r="D13" s="543"/>
      <c r="E13" s="263">
        <f t="shared" si="0"/>
        <v>0</v>
      </c>
      <c r="F13" s="263">
        <v>2</v>
      </c>
      <c r="G13" s="263">
        <v>0</v>
      </c>
      <c r="H13" s="263">
        <f t="shared" si="1"/>
        <v>2</v>
      </c>
      <c r="I13" s="513">
        <v>27</v>
      </c>
      <c r="J13" s="263">
        <v>25</v>
      </c>
      <c r="K13" s="263">
        <f t="shared" si="2"/>
        <v>52</v>
      </c>
      <c r="L13" s="263">
        <v>7</v>
      </c>
      <c r="M13" s="263">
        <v>6</v>
      </c>
      <c r="N13" s="263">
        <f t="shared" si="3"/>
        <v>13</v>
      </c>
      <c r="O13" s="263">
        <f t="shared" si="4"/>
        <v>36</v>
      </c>
      <c r="P13" s="263">
        <f t="shared" si="4"/>
        <v>31</v>
      </c>
      <c r="Q13" s="263">
        <f t="shared" si="5"/>
        <v>67</v>
      </c>
      <c r="AF13" s="512"/>
      <c r="AG13" s="512"/>
      <c r="AH13" s="512"/>
      <c r="AI13" s="512"/>
      <c r="AJ13" s="512"/>
      <c r="AK13" s="512"/>
    </row>
    <row r="14" spans="1:37" ht="21">
      <c r="A14" s="261" t="s">
        <v>89</v>
      </c>
      <c r="B14" s="266" t="s">
        <v>151</v>
      </c>
      <c r="C14" s="543"/>
      <c r="D14" s="543"/>
      <c r="E14" s="263">
        <f t="shared" si="0"/>
        <v>0</v>
      </c>
      <c r="F14" s="263">
        <v>0</v>
      </c>
      <c r="G14" s="263">
        <v>2</v>
      </c>
      <c r="H14" s="263">
        <f t="shared" si="1"/>
        <v>2</v>
      </c>
      <c r="I14" s="513">
        <v>1</v>
      </c>
      <c r="J14" s="263">
        <v>3</v>
      </c>
      <c r="K14" s="263">
        <f t="shared" si="2"/>
        <v>4</v>
      </c>
      <c r="L14" s="263">
        <v>7</v>
      </c>
      <c r="M14" s="263">
        <v>1</v>
      </c>
      <c r="N14" s="263">
        <f t="shared" si="3"/>
        <v>8</v>
      </c>
      <c r="O14" s="263">
        <f t="shared" si="4"/>
        <v>8</v>
      </c>
      <c r="P14" s="263">
        <f t="shared" si="4"/>
        <v>6</v>
      </c>
      <c r="Q14" s="263">
        <f t="shared" si="5"/>
        <v>14</v>
      </c>
      <c r="AF14" s="512"/>
      <c r="AG14" s="512"/>
      <c r="AH14" s="512"/>
      <c r="AI14" s="512"/>
      <c r="AJ14" s="512"/>
      <c r="AK14" s="512"/>
    </row>
    <row r="15" spans="1:37" ht="21">
      <c r="A15" s="261" t="s">
        <v>90</v>
      </c>
      <c r="B15" s="262" t="s">
        <v>155</v>
      </c>
      <c r="C15" s="543"/>
      <c r="D15" s="543"/>
      <c r="E15" s="263">
        <f t="shared" si="0"/>
        <v>0</v>
      </c>
      <c r="F15" s="263">
        <v>0</v>
      </c>
      <c r="G15" s="263">
        <v>0</v>
      </c>
      <c r="H15" s="263">
        <f t="shared" si="1"/>
        <v>0</v>
      </c>
      <c r="I15" s="513">
        <v>3</v>
      </c>
      <c r="J15" s="263">
        <v>4</v>
      </c>
      <c r="K15" s="263">
        <f t="shared" si="2"/>
        <v>7</v>
      </c>
      <c r="L15" s="263">
        <v>1</v>
      </c>
      <c r="M15" s="263">
        <v>1</v>
      </c>
      <c r="N15" s="263">
        <f t="shared" si="3"/>
        <v>2</v>
      </c>
      <c r="O15" s="263">
        <f t="shared" si="4"/>
        <v>4</v>
      </c>
      <c r="P15" s="263">
        <f t="shared" si="4"/>
        <v>5</v>
      </c>
      <c r="Q15" s="263">
        <f t="shared" si="5"/>
        <v>9</v>
      </c>
      <c r="AF15" s="512"/>
      <c r="AG15" s="512"/>
      <c r="AH15" s="512"/>
      <c r="AI15" s="512"/>
      <c r="AJ15" s="512"/>
      <c r="AK15" s="512"/>
    </row>
    <row r="16" spans="1:37" ht="21">
      <c r="A16" s="261" t="s">
        <v>91</v>
      </c>
      <c r="B16" s="266" t="s">
        <v>165</v>
      </c>
      <c r="C16" s="543"/>
      <c r="D16" s="543"/>
      <c r="E16" s="263">
        <f t="shared" si="0"/>
        <v>0</v>
      </c>
      <c r="F16" s="263">
        <v>0</v>
      </c>
      <c r="G16" s="263">
        <v>0</v>
      </c>
      <c r="H16" s="263">
        <f t="shared" si="1"/>
        <v>0</v>
      </c>
      <c r="I16" s="513">
        <v>0</v>
      </c>
      <c r="J16" s="263">
        <v>0</v>
      </c>
      <c r="K16" s="263">
        <f t="shared" si="2"/>
        <v>0</v>
      </c>
      <c r="L16" s="263">
        <v>0</v>
      </c>
      <c r="M16" s="263">
        <v>1</v>
      </c>
      <c r="N16" s="263">
        <f t="shared" si="3"/>
        <v>1</v>
      </c>
      <c r="O16" s="263">
        <f t="shared" si="4"/>
        <v>0</v>
      </c>
      <c r="P16" s="263">
        <f t="shared" si="4"/>
        <v>1</v>
      </c>
      <c r="Q16" s="263">
        <f t="shared" si="5"/>
        <v>1</v>
      </c>
      <c r="AF16" s="512"/>
      <c r="AG16" s="512"/>
      <c r="AH16" s="512"/>
      <c r="AI16" s="512"/>
      <c r="AJ16" s="512"/>
      <c r="AK16" s="512"/>
    </row>
    <row r="17" spans="1:37" ht="21">
      <c r="A17" s="261" t="s">
        <v>92</v>
      </c>
      <c r="B17" s="266" t="s">
        <v>169</v>
      </c>
      <c r="C17" s="543"/>
      <c r="D17" s="543"/>
      <c r="E17" s="263">
        <f t="shared" si="0"/>
        <v>0</v>
      </c>
      <c r="F17" s="263">
        <v>0</v>
      </c>
      <c r="G17" s="263">
        <v>0</v>
      </c>
      <c r="H17" s="263">
        <f t="shared" si="1"/>
        <v>0</v>
      </c>
      <c r="I17" s="513">
        <v>5</v>
      </c>
      <c r="J17" s="263">
        <v>6</v>
      </c>
      <c r="K17" s="263">
        <f t="shared" si="2"/>
        <v>11</v>
      </c>
      <c r="L17" s="263">
        <v>15</v>
      </c>
      <c r="M17" s="263">
        <v>7</v>
      </c>
      <c r="N17" s="263">
        <f t="shared" si="3"/>
        <v>22</v>
      </c>
      <c r="O17" s="263">
        <f t="shared" si="4"/>
        <v>20</v>
      </c>
      <c r="P17" s="263">
        <f t="shared" si="4"/>
        <v>13</v>
      </c>
      <c r="Q17" s="263">
        <f t="shared" si="5"/>
        <v>33</v>
      </c>
      <c r="AF17" s="512"/>
      <c r="AG17" s="512"/>
      <c r="AH17" s="512"/>
      <c r="AI17" s="512"/>
      <c r="AJ17" s="512"/>
      <c r="AK17" s="512"/>
    </row>
    <row r="18" spans="1:37" ht="21">
      <c r="A18" s="261" t="s">
        <v>210</v>
      </c>
      <c r="B18" s="266" t="s">
        <v>170</v>
      </c>
      <c r="C18" s="543"/>
      <c r="D18" s="543"/>
      <c r="E18" s="263">
        <f t="shared" si="0"/>
        <v>0</v>
      </c>
      <c r="F18" s="263">
        <v>0</v>
      </c>
      <c r="G18" s="263">
        <v>0</v>
      </c>
      <c r="H18" s="263">
        <f t="shared" si="1"/>
        <v>0</v>
      </c>
      <c r="I18" s="263">
        <v>2</v>
      </c>
      <c r="J18" s="263">
        <v>4</v>
      </c>
      <c r="K18" s="263">
        <f t="shared" si="2"/>
        <v>6</v>
      </c>
      <c r="L18" s="263">
        <v>0</v>
      </c>
      <c r="M18" s="263">
        <v>0</v>
      </c>
      <c r="N18" s="263">
        <f t="shared" si="3"/>
        <v>0</v>
      </c>
      <c r="O18" s="263">
        <f t="shared" si="4"/>
        <v>2</v>
      </c>
      <c r="P18" s="263">
        <f t="shared" si="4"/>
        <v>4</v>
      </c>
      <c r="Q18" s="263">
        <f t="shared" si="5"/>
        <v>6</v>
      </c>
      <c r="AF18" s="512"/>
      <c r="AG18" s="512"/>
      <c r="AH18" s="512"/>
      <c r="AI18" s="512"/>
      <c r="AJ18" s="512"/>
      <c r="AK18" s="512"/>
    </row>
    <row r="19" spans="1:37" ht="21">
      <c r="A19" s="261" t="s">
        <v>211</v>
      </c>
      <c r="B19" s="266" t="s">
        <v>181</v>
      </c>
      <c r="C19" s="543"/>
      <c r="D19" s="543"/>
      <c r="E19" s="263">
        <f t="shared" si="0"/>
        <v>0</v>
      </c>
      <c r="F19" s="263">
        <v>0</v>
      </c>
      <c r="G19" s="263">
        <v>0</v>
      </c>
      <c r="H19" s="263">
        <f t="shared" si="1"/>
        <v>0</v>
      </c>
      <c r="I19" s="263">
        <v>0</v>
      </c>
      <c r="J19" s="263">
        <v>3</v>
      </c>
      <c r="K19" s="263">
        <f t="shared" si="2"/>
        <v>3</v>
      </c>
      <c r="L19" s="263">
        <v>1</v>
      </c>
      <c r="M19" s="263">
        <v>0</v>
      </c>
      <c r="N19" s="263">
        <f t="shared" si="3"/>
        <v>1</v>
      </c>
      <c r="O19" s="263">
        <f t="shared" si="4"/>
        <v>1</v>
      </c>
      <c r="P19" s="263">
        <f t="shared" si="4"/>
        <v>3</v>
      </c>
      <c r="Q19" s="263">
        <f t="shared" si="5"/>
        <v>4</v>
      </c>
      <c r="AF19" s="512"/>
      <c r="AG19" s="512"/>
      <c r="AH19" s="512"/>
      <c r="AI19" s="512"/>
      <c r="AJ19" s="512"/>
      <c r="AK19" s="512"/>
    </row>
    <row r="20" spans="1:37" ht="21">
      <c r="A20" s="261" t="s">
        <v>212</v>
      </c>
      <c r="B20" s="266" t="s">
        <v>188</v>
      </c>
      <c r="C20" s="543"/>
      <c r="D20" s="543"/>
      <c r="E20" s="263">
        <f t="shared" si="0"/>
        <v>0</v>
      </c>
      <c r="F20" s="263">
        <v>0</v>
      </c>
      <c r="G20" s="263">
        <v>0</v>
      </c>
      <c r="H20" s="263">
        <f t="shared" si="1"/>
        <v>0</v>
      </c>
      <c r="I20" s="263">
        <v>1</v>
      </c>
      <c r="J20" s="263">
        <v>0</v>
      </c>
      <c r="K20" s="263">
        <f t="shared" si="2"/>
        <v>1</v>
      </c>
      <c r="L20" s="263">
        <v>1</v>
      </c>
      <c r="M20" s="263">
        <v>0</v>
      </c>
      <c r="N20" s="263">
        <f t="shared" si="3"/>
        <v>1</v>
      </c>
      <c r="O20" s="263">
        <f t="shared" si="4"/>
        <v>2</v>
      </c>
      <c r="P20" s="263">
        <f t="shared" si="4"/>
        <v>0</v>
      </c>
      <c r="Q20" s="263">
        <f t="shared" si="5"/>
        <v>2</v>
      </c>
      <c r="AF20" s="512"/>
      <c r="AG20" s="512"/>
      <c r="AH20" s="512"/>
      <c r="AI20" s="512"/>
      <c r="AJ20" s="512"/>
      <c r="AK20" s="512"/>
    </row>
    <row r="21" spans="1:37" ht="21">
      <c r="A21" s="261" t="s">
        <v>213</v>
      </c>
      <c r="B21" s="266" t="s">
        <v>194</v>
      </c>
      <c r="C21" s="543"/>
      <c r="D21" s="543"/>
      <c r="E21" s="263">
        <f t="shared" si="0"/>
        <v>0</v>
      </c>
      <c r="F21" s="263">
        <v>1</v>
      </c>
      <c r="G21" s="263">
        <v>0</v>
      </c>
      <c r="H21" s="263">
        <f t="shared" si="1"/>
        <v>1</v>
      </c>
      <c r="I21" s="513">
        <v>2</v>
      </c>
      <c r="J21" s="263">
        <v>1</v>
      </c>
      <c r="K21" s="263">
        <f t="shared" si="2"/>
        <v>3</v>
      </c>
      <c r="L21" s="263">
        <v>0</v>
      </c>
      <c r="M21" s="263">
        <v>0</v>
      </c>
      <c r="N21" s="263">
        <f t="shared" si="3"/>
        <v>0</v>
      </c>
      <c r="O21" s="263">
        <f t="shared" si="4"/>
        <v>3</v>
      </c>
      <c r="P21" s="263">
        <f t="shared" si="4"/>
        <v>1</v>
      </c>
      <c r="Q21" s="263">
        <f t="shared" si="5"/>
        <v>4</v>
      </c>
      <c r="AF21" s="512"/>
      <c r="AG21" s="512"/>
      <c r="AH21" s="512"/>
      <c r="AI21" s="512"/>
      <c r="AJ21" s="512"/>
      <c r="AK21" s="512"/>
    </row>
    <row r="22" spans="1:37" ht="21">
      <c r="A22" s="261"/>
      <c r="B22" s="547" t="s">
        <v>834</v>
      </c>
      <c r="C22" s="548"/>
      <c r="D22" s="548"/>
      <c r="E22" s="298">
        <f t="shared" si="0"/>
        <v>0</v>
      </c>
      <c r="F22" s="298">
        <v>0</v>
      </c>
      <c r="G22" s="298">
        <v>0</v>
      </c>
      <c r="H22" s="298">
        <f t="shared" si="1"/>
        <v>0</v>
      </c>
      <c r="I22" s="435">
        <v>7</v>
      </c>
      <c r="J22" s="298">
        <v>10</v>
      </c>
      <c r="K22" s="298">
        <f t="shared" si="2"/>
        <v>17</v>
      </c>
      <c r="L22" s="298">
        <v>0</v>
      </c>
      <c r="M22" s="298">
        <v>0</v>
      </c>
      <c r="N22" s="298">
        <f t="shared" si="3"/>
        <v>0</v>
      </c>
      <c r="O22" s="298">
        <f t="shared" si="4"/>
        <v>7</v>
      </c>
      <c r="P22" s="298">
        <f t="shared" si="4"/>
        <v>10</v>
      </c>
      <c r="Q22" s="298">
        <f t="shared" si="5"/>
        <v>17</v>
      </c>
      <c r="AF22" s="512"/>
      <c r="AG22" s="512"/>
      <c r="AH22" s="512"/>
      <c r="AI22" s="512"/>
      <c r="AJ22" s="512"/>
      <c r="AK22" s="512"/>
    </row>
    <row r="23" spans="1:37" ht="21">
      <c r="A23" s="261" t="s">
        <v>406</v>
      </c>
      <c r="B23" s="262" t="s">
        <v>676</v>
      </c>
      <c r="C23" s="518"/>
      <c r="D23" s="518"/>
      <c r="E23" s="518"/>
      <c r="F23" s="518"/>
      <c r="G23" s="518"/>
      <c r="H23" s="518"/>
      <c r="I23" s="514">
        <v>13</v>
      </c>
      <c r="J23" s="514">
        <v>28</v>
      </c>
      <c r="K23" s="515">
        <v>41</v>
      </c>
      <c r="L23" s="518"/>
      <c r="M23" s="518"/>
      <c r="N23" s="518"/>
      <c r="O23" s="514">
        <v>13</v>
      </c>
      <c r="P23" s="514">
        <v>28</v>
      </c>
      <c r="Q23" s="515">
        <v>41</v>
      </c>
      <c r="AF23" s="512"/>
      <c r="AG23" s="512"/>
      <c r="AH23" s="512"/>
      <c r="AI23" s="512"/>
      <c r="AJ23" s="512"/>
      <c r="AK23" s="512"/>
    </row>
    <row r="24" spans="1:37" ht="21">
      <c r="A24" s="261" t="s">
        <v>637</v>
      </c>
      <c r="B24" s="262" t="s">
        <v>677</v>
      </c>
      <c r="C24" s="518"/>
      <c r="D24" s="518"/>
      <c r="E24" s="518"/>
      <c r="F24" s="518"/>
      <c r="G24" s="514">
        <v>2</v>
      </c>
      <c r="H24" s="515">
        <v>2</v>
      </c>
      <c r="I24" s="514">
        <v>11</v>
      </c>
      <c r="J24" s="514">
        <v>25</v>
      </c>
      <c r="K24" s="515">
        <v>36</v>
      </c>
      <c r="L24" s="514">
        <v>1</v>
      </c>
      <c r="M24" s="518"/>
      <c r="N24" s="515">
        <v>1</v>
      </c>
      <c r="O24" s="514">
        <v>12</v>
      </c>
      <c r="P24" s="514">
        <v>27</v>
      </c>
      <c r="Q24" s="515">
        <v>39</v>
      </c>
      <c r="AF24" s="512"/>
      <c r="AG24" s="512"/>
      <c r="AH24" s="512"/>
      <c r="AI24" s="512"/>
      <c r="AJ24" s="512"/>
      <c r="AK24" s="512"/>
    </row>
    <row r="25" spans="1:37" ht="21">
      <c r="A25" s="261" t="s">
        <v>638</v>
      </c>
      <c r="B25" s="262" t="s">
        <v>678</v>
      </c>
      <c r="C25" s="508"/>
      <c r="D25" s="508"/>
      <c r="E25" s="508"/>
      <c r="F25" s="508"/>
      <c r="G25" s="508"/>
      <c r="H25" s="542"/>
      <c r="I25" s="514">
        <v>8</v>
      </c>
      <c r="J25" s="514">
        <v>23</v>
      </c>
      <c r="K25" s="515">
        <v>31</v>
      </c>
      <c r="L25" s="518"/>
      <c r="M25" s="518"/>
      <c r="N25" s="523"/>
      <c r="O25" s="514">
        <v>8</v>
      </c>
      <c r="P25" s="514">
        <v>23</v>
      </c>
      <c r="Q25" s="515">
        <v>31</v>
      </c>
      <c r="AF25" s="512"/>
      <c r="AG25" s="512"/>
      <c r="AH25" s="512"/>
      <c r="AI25" s="512"/>
      <c r="AJ25" s="512"/>
      <c r="AK25" s="512"/>
    </row>
    <row r="26" spans="1:37" ht="21">
      <c r="A26" s="261" t="s">
        <v>639</v>
      </c>
      <c r="B26" s="262" t="s">
        <v>679</v>
      </c>
      <c r="C26" s="508"/>
      <c r="D26" s="508"/>
      <c r="E26" s="508"/>
      <c r="F26" s="514">
        <v>1</v>
      </c>
      <c r="G26" s="518"/>
      <c r="H26" s="515">
        <v>1</v>
      </c>
      <c r="I26" s="514">
        <v>8</v>
      </c>
      <c r="J26" s="514">
        <v>21</v>
      </c>
      <c r="K26" s="515">
        <v>29</v>
      </c>
      <c r="L26" s="514">
        <v>1</v>
      </c>
      <c r="M26" s="518"/>
      <c r="N26" s="515">
        <v>1</v>
      </c>
      <c r="O26" s="514">
        <v>10</v>
      </c>
      <c r="P26" s="514">
        <v>21</v>
      </c>
      <c r="Q26" s="515">
        <v>31</v>
      </c>
      <c r="AF26" s="512"/>
      <c r="AG26" s="512"/>
      <c r="AH26" s="512"/>
      <c r="AI26" s="512"/>
      <c r="AJ26" s="512"/>
      <c r="AK26" s="512"/>
    </row>
    <row r="27" spans="1:37" ht="21">
      <c r="A27" s="261" t="s">
        <v>640</v>
      </c>
      <c r="B27" s="262" t="s">
        <v>680</v>
      </c>
      <c r="C27" s="508"/>
      <c r="D27" s="508"/>
      <c r="E27" s="508"/>
      <c r="F27" s="508"/>
      <c r="G27" s="508"/>
      <c r="H27" s="508"/>
      <c r="I27" s="514">
        <v>6</v>
      </c>
      <c r="J27" s="514">
        <v>13</v>
      </c>
      <c r="K27" s="515">
        <v>19</v>
      </c>
      <c r="L27" s="514">
        <v>1</v>
      </c>
      <c r="M27" s="514">
        <v>1</v>
      </c>
      <c r="N27" s="515">
        <v>2</v>
      </c>
      <c r="O27" s="514">
        <v>7</v>
      </c>
      <c r="P27" s="514">
        <v>14</v>
      </c>
      <c r="Q27" s="515">
        <v>21</v>
      </c>
      <c r="AF27" s="512"/>
      <c r="AG27" s="512"/>
      <c r="AH27" s="512"/>
      <c r="AI27" s="512"/>
      <c r="AJ27" s="512"/>
      <c r="AK27" s="512"/>
    </row>
    <row r="28" spans="1:37" ht="21">
      <c r="A28" s="261" t="s">
        <v>558</v>
      </c>
      <c r="B28" s="262" t="s">
        <v>681</v>
      </c>
      <c r="C28" s="518"/>
      <c r="D28" s="518"/>
      <c r="E28" s="518"/>
      <c r="F28" s="518"/>
      <c r="G28" s="518"/>
      <c r="H28" s="518"/>
      <c r="I28" s="514">
        <v>6</v>
      </c>
      <c r="J28" s="514">
        <v>5</v>
      </c>
      <c r="K28" s="515">
        <v>11</v>
      </c>
      <c r="L28" s="518"/>
      <c r="M28" s="518"/>
      <c r="N28" s="523"/>
      <c r="O28" s="514">
        <v>6</v>
      </c>
      <c r="P28" s="514">
        <v>5</v>
      </c>
      <c r="Q28" s="515">
        <v>11</v>
      </c>
      <c r="AF28" s="512"/>
      <c r="AG28" s="512"/>
      <c r="AH28" s="512"/>
      <c r="AI28" s="512"/>
      <c r="AJ28" s="512"/>
      <c r="AK28" s="512"/>
    </row>
    <row r="29" spans="1:37" ht="21">
      <c r="A29" s="261" t="s">
        <v>641</v>
      </c>
      <c r="B29" s="262" t="s">
        <v>682</v>
      </c>
      <c r="C29" s="544"/>
      <c r="D29" s="544"/>
      <c r="E29" s="544"/>
      <c r="F29" s="264">
        <v>1</v>
      </c>
      <c r="G29" s="544"/>
      <c r="H29" s="545">
        <v>1</v>
      </c>
      <c r="I29" s="264">
        <v>9</v>
      </c>
      <c r="J29" s="264">
        <v>7</v>
      </c>
      <c r="K29" s="545">
        <v>16</v>
      </c>
      <c r="L29" s="544"/>
      <c r="M29" s="544"/>
      <c r="N29" s="546"/>
      <c r="O29" s="264">
        <v>10</v>
      </c>
      <c r="P29" s="264">
        <v>7</v>
      </c>
      <c r="Q29" s="545">
        <v>17</v>
      </c>
      <c r="AF29" s="512"/>
      <c r="AG29" s="512"/>
      <c r="AH29" s="512"/>
      <c r="AI29" s="512"/>
      <c r="AJ29" s="512"/>
      <c r="AK29" s="512"/>
    </row>
    <row r="30" spans="1:37" ht="21">
      <c r="A30" s="261" t="s">
        <v>642</v>
      </c>
      <c r="B30" s="262" t="s">
        <v>645</v>
      </c>
      <c r="C30" s="508"/>
      <c r="D30" s="514">
        <v>1</v>
      </c>
      <c r="E30" s="515">
        <v>1</v>
      </c>
      <c r="F30" s="514">
        <v>1</v>
      </c>
      <c r="G30" s="514">
        <v>2</v>
      </c>
      <c r="H30" s="515">
        <v>3</v>
      </c>
      <c r="I30" s="514">
        <v>1</v>
      </c>
      <c r="J30" s="514">
        <v>20</v>
      </c>
      <c r="K30" s="515">
        <v>21</v>
      </c>
      <c r="L30" s="514">
        <v>1</v>
      </c>
      <c r="M30" s="514">
        <v>13</v>
      </c>
      <c r="N30" s="515">
        <v>13</v>
      </c>
      <c r="O30" s="514">
        <v>3</v>
      </c>
      <c r="P30" s="514">
        <v>36</v>
      </c>
      <c r="Q30" s="515">
        <v>39</v>
      </c>
      <c r="AF30" s="512"/>
      <c r="AG30" s="512"/>
      <c r="AH30" s="512"/>
      <c r="AI30" s="512"/>
      <c r="AJ30" s="512"/>
      <c r="AK30" s="512"/>
    </row>
    <row r="31" spans="1:37" ht="21">
      <c r="A31" s="261" t="s">
        <v>643</v>
      </c>
      <c r="B31" s="262" t="s">
        <v>644</v>
      </c>
      <c r="C31" s="508"/>
      <c r="D31" s="508"/>
      <c r="E31" s="508"/>
      <c r="F31" s="514">
        <v>2</v>
      </c>
      <c r="G31" s="518"/>
      <c r="H31" s="515">
        <v>2</v>
      </c>
      <c r="I31" s="514">
        <v>23</v>
      </c>
      <c r="J31" s="514">
        <v>53</v>
      </c>
      <c r="K31" s="515">
        <v>76</v>
      </c>
      <c r="L31" s="514">
        <v>2</v>
      </c>
      <c r="M31" s="514">
        <v>8</v>
      </c>
      <c r="N31" s="515">
        <v>10</v>
      </c>
      <c r="O31" s="514">
        <v>27</v>
      </c>
      <c r="P31" s="514">
        <v>61</v>
      </c>
      <c r="Q31" s="515">
        <v>88</v>
      </c>
      <c r="AF31" s="512"/>
      <c r="AG31" s="512"/>
      <c r="AH31" s="512"/>
      <c r="AI31" s="512"/>
      <c r="AJ31" s="512"/>
      <c r="AK31" s="512"/>
    </row>
    <row r="32" spans="1:37" ht="21">
      <c r="A32" s="261" t="s">
        <v>486</v>
      </c>
      <c r="B32" s="266" t="s">
        <v>683</v>
      </c>
      <c r="C32" s="263"/>
      <c r="D32" s="263"/>
      <c r="E32" s="263"/>
      <c r="F32" s="263"/>
      <c r="G32" s="263">
        <v>1</v>
      </c>
      <c r="H32" s="263">
        <v>1</v>
      </c>
      <c r="I32" s="513">
        <v>8</v>
      </c>
      <c r="J32" s="263">
        <v>25</v>
      </c>
      <c r="K32" s="263">
        <f>SUM(I32:J32)</f>
        <v>33</v>
      </c>
      <c r="L32" s="263"/>
      <c r="M32" s="263"/>
      <c r="N32" s="513"/>
      <c r="O32" s="513">
        <v>8</v>
      </c>
      <c r="P32" s="513">
        <v>26</v>
      </c>
      <c r="Q32" s="263">
        <f>SUM(O32:P32)</f>
        <v>34</v>
      </c>
      <c r="AF32" s="512"/>
      <c r="AG32" s="512"/>
      <c r="AH32" s="512"/>
      <c r="AI32" s="512"/>
      <c r="AJ32" s="512"/>
      <c r="AK32" s="512"/>
    </row>
    <row r="33" spans="1:17" s="501" customFormat="1" ht="21">
      <c r="A33" s="261" t="s">
        <v>647</v>
      </c>
      <c r="B33" s="266" t="s">
        <v>684</v>
      </c>
      <c r="C33" s="263"/>
      <c r="D33" s="263"/>
      <c r="E33" s="263"/>
      <c r="F33" s="263"/>
      <c r="G33" s="263"/>
      <c r="H33" s="263"/>
      <c r="I33" s="513">
        <v>10</v>
      </c>
      <c r="J33" s="263">
        <v>26</v>
      </c>
      <c r="K33" s="263">
        <v>36</v>
      </c>
      <c r="L33" s="263">
        <v>9</v>
      </c>
      <c r="M33" s="263">
        <v>5</v>
      </c>
      <c r="N33" s="513">
        <v>14</v>
      </c>
      <c r="O33" s="513">
        <v>19</v>
      </c>
      <c r="P33" s="513">
        <v>31</v>
      </c>
      <c r="Q33" s="263">
        <v>50</v>
      </c>
    </row>
    <row r="34" spans="1:17" s="511" customFormat="1" ht="21">
      <c r="A34" s="261" t="s">
        <v>648</v>
      </c>
      <c r="B34" s="266" t="s">
        <v>685</v>
      </c>
      <c r="C34" s="263"/>
      <c r="D34" s="263"/>
      <c r="E34" s="263"/>
      <c r="F34" s="263"/>
      <c r="G34" s="263">
        <v>1</v>
      </c>
      <c r="H34" s="263">
        <v>1</v>
      </c>
      <c r="I34" s="513">
        <v>5</v>
      </c>
      <c r="J34" s="263">
        <v>8</v>
      </c>
      <c r="K34" s="263">
        <v>13</v>
      </c>
      <c r="L34" s="263"/>
      <c r="M34" s="263"/>
      <c r="N34" s="263"/>
      <c r="O34" s="513">
        <v>5</v>
      </c>
      <c r="P34" s="513">
        <v>9</v>
      </c>
      <c r="Q34" s="263">
        <v>14</v>
      </c>
    </row>
    <row r="35" spans="1:37" ht="21">
      <c r="A35" s="261" t="s">
        <v>650</v>
      </c>
      <c r="B35" s="266" t="s">
        <v>686</v>
      </c>
      <c r="C35" s="263"/>
      <c r="D35" s="263"/>
      <c r="E35" s="263"/>
      <c r="F35" s="263"/>
      <c r="G35" s="263"/>
      <c r="H35" s="263"/>
      <c r="I35" s="263">
        <v>2</v>
      </c>
      <c r="J35" s="263">
        <v>6</v>
      </c>
      <c r="K35" s="263">
        <v>8</v>
      </c>
      <c r="L35" s="263"/>
      <c r="M35" s="263"/>
      <c r="N35" s="263"/>
      <c r="O35" s="263">
        <v>2</v>
      </c>
      <c r="P35" s="513">
        <v>6</v>
      </c>
      <c r="Q35" s="263">
        <v>8</v>
      </c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</row>
    <row r="36" spans="1:37" ht="21">
      <c r="A36" s="261" t="s">
        <v>651</v>
      </c>
      <c r="B36" s="266" t="s">
        <v>687</v>
      </c>
      <c r="C36" s="263"/>
      <c r="D36" s="263"/>
      <c r="E36" s="263"/>
      <c r="F36" s="263"/>
      <c r="G36" s="263"/>
      <c r="H36" s="263"/>
      <c r="I36" s="513">
        <v>4</v>
      </c>
      <c r="J36" s="263">
        <v>7</v>
      </c>
      <c r="K36" s="263">
        <v>11</v>
      </c>
      <c r="L36" s="263"/>
      <c r="M36" s="263"/>
      <c r="N36" s="513"/>
      <c r="O36" s="513">
        <v>4</v>
      </c>
      <c r="P36" s="513">
        <v>7</v>
      </c>
      <c r="Q36" s="263">
        <v>11</v>
      </c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</row>
    <row r="37" spans="1:37" ht="21">
      <c r="A37" s="261" t="s">
        <v>652</v>
      </c>
      <c r="B37" s="266" t="s">
        <v>688</v>
      </c>
      <c r="C37" s="263"/>
      <c r="D37" s="263"/>
      <c r="E37" s="263"/>
      <c r="F37" s="263"/>
      <c r="G37" s="263"/>
      <c r="H37" s="263"/>
      <c r="I37" s="263">
        <v>2</v>
      </c>
      <c r="J37" s="263">
        <v>6</v>
      </c>
      <c r="K37" s="263">
        <v>8</v>
      </c>
      <c r="L37" s="263"/>
      <c r="M37" s="263"/>
      <c r="N37" s="263"/>
      <c r="O37" s="263">
        <v>2</v>
      </c>
      <c r="P37" s="263">
        <v>6</v>
      </c>
      <c r="Q37" s="263">
        <v>8</v>
      </c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</row>
    <row r="38" spans="1:37" ht="21">
      <c r="A38" s="261" t="s">
        <v>653</v>
      </c>
      <c r="B38" s="266" t="s">
        <v>689</v>
      </c>
      <c r="C38" s="263"/>
      <c r="D38" s="263"/>
      <c r="E38" s="263"/>
      <c r="F38" s="263"/>
      <c r="G38" s="263"/>
      <c r="H38" s="263"/>
      <c r="I38" s="513">
        <v>11</v>
      </c>
      <c r="J38" s="263">
        <v>31</v>
      </c>
      <c r="K38" s="263"/>
      <c r="L38" s="263"/>
      <c r="M38" s="263"/>
      <c r="N38" s="263"/>
      <c r="O38" s="513">
        <v>11</v>
      </c>
      <c r="P38" s="263">
        <v>31</v>
      </c>
      <c r="Q38" s="263">
        <v>42</v>
      </c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</row>
    <row r="39" spans="1:37" ht="21">
      <c r="A39" s="261" t="s">
        <v>654</v>
      </c>
      <c r="B39" s="266" t="s">
        <v>690</v>
      </c>
      <c r="C39" s="263"/>
      <c r="D39" s="263"/>
      <c r="E39" s="263"/>
      <c r="F39" s="263"/>
      <c r="G39" s="263"/>
      <c r="H39" s="263"/>
      <c r="I39" s="513">
        <v>6</v>
      </c>
      <c r="J39" s="263">
        <v>9</v>
      </c>
      <c r="K39" s="263"/>
      <c r="L39" s="263"/>
      <c r="M39" s="263"/>
      <c r="N39" s="513"/>
      <c r="O39" s="513"/>
      <c r="P39" s="513"/>
      <c r="Q39" s="263">
        <v>15</v>
      </c>
      <c r="AA39" s="512"/>
      <c r="AB39" s="512"/>
      <c r="AC39" s="512"/>
      <c r="AD39" s="512"/>
      <c r="AE39" s="512"/>
      <c r="AF39" s="512"/>
      <c r="AG39" s="512"/>
      <c r="AH39" s="512"/>
      <c r="AI39" s="512"/>
      <c r="AJ39" s="512"/>
      <c r="AK39" s="512"/>
    </row>
    <row r="40" spans="1:37" ht="21">
      <c r="A40" s="261" t="s">
        <v>655</v>
      </c>
      <c r="B40" s="526" t="s">
        <v>362</v>
      </c>
      <c r="C40" s="263"/>
      <c r="D40" s="263"/>
      <c r="E40" s="263"/>
      <c r="F40" s="263"/>
      <c r="G40" s="263">
        <v>1</v>
      </c>
      <c r="H40" s="263">
        <v>1</v>
      </c>
      <c r="I40" s="263">
        <v>9</v>
      </c>
      <c r="J40" s="263">
        <v>21</v>
      </c>
      <c r="K40" s="263">
        <v>30</v>
      </c>
      <c r="L40" s="263"/>
      <c r="M40" s="263"/>
      <c r="N40" s="263"/>
      <c r="O40" s="263"/>
      <c r="P40" s="263"/>
      <c r="Q40" s="263">
        <v>31</v>
      </c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</row>
    <row r="41" spans="1:37" ht="21">
      <c r="A41" s="261" t="s">
        <v>656</v>
      </c>
      <c r="B41" s="526" t="s">
        <v>366</v>
      </c>
      <c r="C41" s="263"/>
      <c r="D41" s="263"/>
      <c r="E41" s="263"/>
      <c r="F41" s="263">
        <v>1</v>
      </c>
      <c r="G41" s="263"/>
      <c r="H41" s="263">
        <v>1</v>
      </c>
      <c r="I41" s="263">
        <v>18</v>
      </c>
      <c r="J41" s="263">
        <v>22</v>
      </c>
      <c r="K41" s="263">
        <v>40</v>
      </c>
      <c r="L41" s="263"/>
      <c r="M41" s="263"/>
      <c r="N41" s="263"/>
      <c r="O41" s="263">
        <v>19</v>
      </c>
      <c r="P41" s="263">
        <v>22</v>
      </c>
      <c r="Q41" s="263">
        <v>41</v>
      </c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</row>
    <row r="42" spans="1:37" ht="21">
      <c r="A42" s="261" t="s">
        <v>485</v>
      </c>
      <c r="B42" s="526" t="s">
        <v>371</v>
      </c>
      <c r="C42" s="263"/>
      <c r="D42" s="263"/>
      <c r="E42" s="263"/>
      <c r="F42" s="263"/>
      <c r="G42" s="263"/>
      <c r="H42" s="263"/>
      <c r="I42" s="263">
        <v>4</v>
      </c>
      <c r="J42" s="263">
        <v>10</v>
      </c>
      <c r="K42" s="263">
        <v>14</v>
      </c>
      <c r="L42" s="263">
        <v>1</v>
      </c>
      <c r="M42" s="263" t="s">
        <v>114</v>
      </c>
      <c r="N42" s="263">
        <v>1</v>
      </c>
      <c r="O42" s="263">
        <v>5</v>
      </c>
      <c r="P42" s="263">
        <v>10</v>
      </c>
      <c r="Q42" s="263">
        <v>15</v>
      </c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</row>
    <row r="43" spans="1:37" ht="21">
      <c r="A43" s="261" t="s">
        <v>657</v>
      </c>
      <c r="B43" s="526" t="s">
        <v>376</v>
      </c>
      <c r="C43" s="263"/>
      <c r="D43" s="263"/>
      <c r="E43" s="263"/>
      <c r="F43" s="263">
        <v>2</v>
      </c>
      <c r="G43" s="263">
        <v>0</v>
      </c>
      <c r="H43" s="263">
        <v>2</v>
      </c>
      <c r="I43" s="263">
        <v>14</v>
      </c>
      <c r="J43" s="263">
        <v>28</v>
      </c>
      <c r="K43" s="263">
        <v>42</v>
      </c>
      <c r="L43" s="263">
        <v>16</v>
      </c>
      <c r="M43" s="263">
        <v>4</v>
      </c>
      <c r="N43" s="263">
        <v>20</v>
      </c>
      <c r="O43" s="263">
        <v>32</v>
      </c>
      <c r="P43" s="263">
        <v>32</v>
      </c>
      <c r="Q43" s="263">
        <v>64</v>
      </c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</row>
    <row r="44" spans="1:37" ht="21">
      <c r="A44" s="261" t="s">
        <v>658</v>
      </c>
      <c r="B44" s="526" t="s">
        <v>330</v>
      </c>
      <c r="C44" s="263"/>
      <c r="D44" s="263"/>
      <c r="E44" s="263"/>
      <c r="F44" s="263"/>
      <c r="G44" s="263"/>
      <c r="H44" s="263"/>
      <c r="I44" s="263">
        <v>5</v>
      </c>
      <c r="J44" s="263">
        <v>55</v>
      </c>
      <c r="K44" s="263">
        <f>SUM(I44:J44)</f>
        <v>60</v>
      </c>
      <c r="L44" s="263">
        <v>2</v>
      </c>
      <c r="M44" s="263">
        <v>21</v>
      </c>
      <c r="N44" s="263">
        <f>SUM(L44:M44)</f>
        <v>23</v>
      </c>
      <c r="O44" s="263">
        <v>7</v>
      </c>
      <c r="P44" s="263">
        <v>76</v>
      </c>
      <c r="Q44" s="263">
        <f>SUM(O44:P44)</f>
        <v>83</v>
      </c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</row>
    <row r="45" spans="1:17" ht="21">
      <c r="A45" s="261" t="s">
        <v>659</v>
      </c>
      <c r="B45" s="526" t="s">
        <v>337</v>
      </c>
      <c r="C45" s="263"/>
      <c r="D45" s="263"/>
      <c r="E45" s="263"/>
      <c r="F45" s="263"/>
      <c r="G45" s="263"/>
      <c r="H45" s="263"/>
      <c r="I45" s="263">
        <v>7</v>
      </c>
      <c r="J45" s="263">
        <v>34</v>
      </c>
      <c r="K45" s="263">
        <v>41</v>
      </c>
      <c r="L45" s="263"/>
      <c r="M45" s="263"/>
      <c r="N45" s="263"/>
      <c r="O45" s="263">
        <v>7</v>
      </c>
      <c r="P45" s="263">
        <v>34</v>
      </c>
      <c r="Q45" s="263">
        <v>41</v>
      </c>
    </row>
    <row r="46" spans="1:17" ht="21">
      <c r="A46" s="261" t="s">
        <v>660</v>
      </c>
      <c r="B46" s="526" t="s">
        <v>342</v>
      </c>
      <c r="C46" s="263" t="s">
        <v>114</v>
      </c>
      <c r="D46" s="263" t="s">
        <v>114</v>
      </c>
      <c r="E46" s="263" t="s">
        <v>114</v>
      </c>
      <c r="F46" s="263">
        <v>1</v>
      </c>
      <c r="G46" s="263">
        <v>1</v>
      </c>
      <c r="H46" s="263">
        <v>2</v>
      </c>
      <c r="I46" s="263" t="s">
        <v>114</v>
      </c>
      <c r="J46" s="263">
        <v>9</v>
      </c>
      <c r="K46" s="263">
        <v>9</v>
      </c>
      <c r="L46" s="263" t="s">
        <v>114</v>
      </c>
      <c r="M46" s="263" t="s">
        <v>114</v>
      </c>
      <c r="N46" s="263" t="s">
        <v>114</v>
      </c>
      <c r="O46" s="263">
        <v>1</v>
      </c>
      <c r="P46" s="263">
        <v>11</v>
      </c>
      <c r="Q46" s="263">
        <v>12</v>
      </c>
    </row>
    <row r="47" spans="1:17" ht="21">
      <c r="A47" s="261" t="s">
        <v>661</v>
      </c>
      <c r="B47" s="526" t="s">
        <v>348</v>
      </c>
      <c r="C47" s="263" t="s">
        <v>114</v>
      </c>
      <c r="D47" s="263" t="s">
        <v>114</v>
      </c>
      <c r="E47" s="263" t="s">
        <v>114</v>
      </c>
      <c r="F47" s="263" t="s">
        <v>114</v>
      </c>
      <c r="G47" s="263" t="s">
        <v>114</v>
      </c>
      <c r="H47" s="263" t="s">
        <v>114</v>
      </c>
      <c r="I47" s="263" t="s">
        <v>114</v>
      </c>
      <c r="J47" s="263">
        <v>5</v>
      </c>
      <c r="K47" s="263">
        <v>5</v>
      </c>
      <c r="L47" s="263" t="s">
        <v>114</v>
      </c>
      <c r="M47" s="263" t="s">
        <v>114</v>
      </c>
      <c r="N47" s="263" t="s">
        <v>114</v>
      </c>
      <c r="O47" s="263" t="s">
        <v>114</v>
      </c>
      <c r="P47" s="263">
        <v>5</v>
      </c>
      <c r="Q47" s="263">
        <v>5</v>
      </c>
    </row>
    <row r="48" spans="1:17" ht="21">
      <c r="A48" s="261" t="s">
        <v>662</v>
      </c>
      <c r="B48" s="526" t="s">
        <v>351</v>
      </c>
      <c r="C48" s="263"/>
      <c r="D48" s="263"/>
      <c r="E48" s="263"/>
      <c r="F48" s="263"/>
      <c r="G48" s="263"/>
      <c r="H48" s="263"/>
      <c r="I48" s="263">
        <v>4</v>
      </c>
      <c r="J48" s="263">
        <v>13</v>
      </c>
      <c r="K48" s="263">
        <v>17</v>
      </c>
      <c r="L48" s="263">
        <v>1</v>
      </c>
      <c r="M48" s="263">
        <v>6</v>
      </c>
      <c r="N48" s="263">
        <v>7</v>
      </c>
      <c r="O48" s="263">
        <v>5</v>
      </c>
      <c r="P48" s="263">
        <v>19</v>
      </c>
      <c r="Q48" s="263">
        <v>24</v>
      </c>
    </row>
    <row r="49" spans="1:17" ht="21">
      <c r="A49" s="261" t="s">
        <v>663</v>
      </c>
      <c r="B49" s="526" t="s">
        <v>356</v>
      </c>
      <c r="C49" s="263"/>
      <c r="D49" s="263"/>
      <c r="E49" s="263"/>
      <c r="F49" s="263"/>
      <c r="G49" s="263"/>
      <c r="H49" s="263"/>
      <c r="I49" s="263">
        <v>2</v>
      </c>
      <c r="J49" s="263">
        <v>8</v>
      </c>
      <c r="K49" s="263">
        <v>10</v>
      </c>
      <c r="L49" s="263"/>
      <c r="M49" s="263"/>
      <c r="N49" s="263"/>
      <c r="O49" s="263"/>
      <c r="P49" s="263"/>
      <c r="Q49" s="263"/>
    </row>
    <row r="50" spans="1:17" ht="21">
      <c r="A50" s="261" t="s">
        <v>664</v>
      </c>
      <c r="B50" s="526" t="s">
        <v>452</v>
      </c>
      <c r="C50" s="531">
        <v>0</v>
      </c>
      <c r="D50" s="531">
        <v>0</v>
      </c>
      <c r="E50" s="531">
        <f>SUM(C50:D50)</f>
        <v>0</v>
      </c>
      <c r="F50" s="531">
        <v>0</v>
      </c>
      <c r="G50" s="531">
        <v>4</v>
      </c>
      <c r="H50" s="531">
        <f>SUM(F50:G50)</f>
        <v>4</v>
      </c>
      <c r="I50" s="531">
        <v>6</v>
      </c>
      <c r="J50" s="531">
        <v>16</v>
      </c>
      <c r="K50" s="531">
        <f>SUM(I50:J50)</f>
        <v>22</v>
      </c>
      <c r="L50" s="531">
        <v>2</v>
      </c>
      <c r="M50" s="531">
        <v>4</v>
      </c>
      <c r="N50" s="531">
        <f>SUM(L50:M50)</f>
        <v>6</v>
      </c>
      <c r="O50" s="531">
        <f>C50+F50+I50+L50</f>
        <v>8</v>
      </c>
      <c r="P50" s="531">
        <f>D50+G50+J50+M50</f>
        <v>24</v>
      </c>
      <c r="Q50" s="531">
        <f>SUM(O50:P50)</f>
        <v>32</v>
      </c>
    </row>
    <row r="51" spans="1:17" ht="21">
      <c r="A51" s="261" t="s">
        <v>665</v>
      </c>
      <c r="B51" s="526" t="s">
        <v>453</v>
      </c>
      <c r="C51" s="531">
        <v>0</v>
      </c>
      <c r="D51" s="531">
        <v>0</v>
      </c>
      <c r="E51" s="531">
        <f aca="true" t="shared" si="6" ref="E51:E57">SUM(C51:D51)</f>
        <v>0</v>
      </c>
      <c r="F51" s="531">
        <v>0</v>
      </c>
      <c r="G51" s="531">
        <v>1</v>
      </c>
      <c r="H51" s="531">
        <f aca="true" t="shared" si="7" ref="H51:H57">SUM(F51:G51)</f>
        <v>1</v>
      </c>
      <c r="I51" s="531">
        <v>1</v>
      </c>
      <c r="J51" s="531">
        <v>10</v>
      </c>
      <c r="K51" s="531">
        <f aca="true" t="shared" si="8" ref="K51:K57">SUM(I51:J51)</f>
        <v>11</v>
      </c>
      <c r="L51" s="531">
        <v>0</v>
      </c>
      <c r="M51" s="531">
        <v>8</v>
      </c>
      <c r="N51" s="531">
        <f>SUM(L51:M51)</f>
        <v>8</v>
      </c>
      <c r="O51" s="531">
        <f aca="true" t="shared" si="9" ref="O51:P57">C51+F51+I51+L51</f>
        <v>1</v>
      </c>
      <c r="P51" s="531">
        <f t="shared" si="9"/>
        <v>19</v>
      </c>
      <c r="Q51" s="531">
        <f aca="true" t="shared" si="10" ref="Q51:Q57">SUM(O51:P51)</f>
        <v>20</v>
      </c>
    </row>
    <row r="52" spans="1:17" ht="21">
      <c r="A52" s="261" t="s">
        <v>666</v>
      </c>
      <c r="B52" s="526" t="s">
        <v>454</v>
      </c>
      <c r="C52" s="531">
        <v>0</v>
      </c>
      <c r="D52" s="531">
        <v>0</v>
      </c>
      <c r="E52" s="531">
        <f t="shared" si="6"/>
        <v>0</v>
      </c>
      <c r="F52" s="531">
        <v>0</v>
      </c>
      <c r="G52" s="531">
        <v>1</v>
      </c>
      <c r="H52" s="531">
        <f t="shared" si="7"/>
        <v>1</v>
      </c>
      <c r="I52" s="531">
        <v>13</v>
      </c>
      <c r="J52" s="531">
        <v>28</v>
      </c>
      <c r="K52" s="531">
        <f t="shared" si="8"/>
        <v>41</v>
      </c>
      <c r="L52" s="531">
        <v>1</v>
      </c>
      <c r="M52" s="531">
        <v>4</v>
      </c>
      <c r="N52" s="531">
        <f aca="true" t="shared" si="11" ref="N52:N57">SUM(L52:M52)</f>
        <v>5</v>
      </c>
      <c r="O52" s="531">
        <f t="shared" si="9"/>
        <v>14</v>
      </c>
      <c r="P52" s="531">
        <f t="shared" si="9"/>
        <v>33</v>
      </c>
      <c r="Q52" s="531">
        <f t="shared" si="10"/>
        <v>47</v>
      </c>
    </row>
    <row r="53" spans="1:17" ht="21">
      <c r="A53" s="261" t="s">
        <v>667</v>
      </c>
      <c r="B53" s="526" t="s">
        <v>455</v>
      </c>
      <c r="C53" s="531">
        <v>0</v>
      </c>
      <c r="D53" s="531">
        <v>0</v>
      </c>
      <c r="E53" s="531">
        <f t="shared" si="6"/>
        <v>0</v>
      </c>
      <c r="F53" s="531">
        <v>2</v>
      </c>
      <c r="G53" s="531">
        <v>2</v>
      </c>
      <c r="H53" s="531">
        <f t="shared" si="7"/>
        <v>4</v>
      </c>
      <c r="I53" s="531">
        <v>12</v>
      </c>
      <c r="J53" s="531">
        <v>21</v>
      </c>
      <c r="K53" s="531">
        <f t="shared" si="8"/>
        <v>33</v>
      </c>
      <c r="L53" s="531">
        <v>0</v>
      </c>
      <c r="M53" s="531">
        <v>5</v>
      </c>
      <c r="N53" s="531">
        <f t="shared" si="11"/>
        <v>5</v>
      </c>
      <c r="O53" s="531">
        <f t="shared" si="9"/>
        <v>14</v>
      </c>
      <c r="P53" s="531">
        <f t="shared" si="9"/>
        <v>28</v>
      </c>
      <c r="Q53" s="531">
        <f t="shared" si="10"/>
        <v>42</v>
      </c>
    </row>
    <row r="54" spans="1:17" ht="21">
      <c r="A54" s="261" t="s">
        <v>668</v>
      </c>
      <c r="B54" s="526" t="s">
        <v>456</v>
      </c>
      <c r="C54" s="531">
        <v>0</v>
      </c>
      <c r="D54" s="531">
        <v>0</v>
      </c>
      <c r="E54" s="531">
        <f t="shared" si="6"/>
        <v>0</v>
      </c>
      <c r="F54" s="531">
        <v>0</v>
      </c>
      <c r="G54" s="531">
        <v>0</v>
      </c>
      <c r="H54" s="531">
        <f t="shared" si="7"/>
        <v>0</v>
      </c>
      <c r="I54" s="531">
        <v>2</v>
      </c>
      <c r="J54" s="531">
        <v>5</v>
      </c>
      <c r="K54" s="531">
        <f t="shared" si="8"/>
        <v>7</v>
      </c>
      <c r="L54" s="531">
        <v>0</v>
      </c>
      <c r="M54" s="531">
        <v>1</v>
      </c>
      <c r="N54" s="531">
        <f t="shared" si="11"/>
        <v>1</v>
      </c>
      <c r="O54" s="531">
        <f t="shared" si="9"/>
        <v>2</v>
      </c>
      <c r="P54" s="531">
        <f t="shared" si="9"/>
        <v>6</v>
      </c>
      <c r="Q54" s="531">
        <f t="shared" si="10"/>
        <v>8</v>
      </c>
    </row>
    <row r="55" spans="1:17" ht="21">
      <c r="A55" s="261" t="s">
        <v>669</v>
      </c>
      <c r="B55" s="526" t="s">
        <v>423</v>
      </c>
      <c r="C55" s="531">
        <v>0</v>
      </c>
      <c r="D55" s="531">
        <v>0</v>
      </c>
      <c r="E55" s="531">
        <f t="shared" si="6"/>
        <v>0</v>
      </c>
      <c r="F55" s="531">
        <v>0</v>
      </c>
      <c r="G55" s="531">
        <v>0</v>
      </c>
      <c r="H55" s="531">
        <f t="shared" si="7"/>
        <v>0</v>
      </c>
      <c r="I55" s="531">
        <v>2</v>
      </c>
      <c r="J55" s="531">
        <v>6</v>
      </c>
      <c r="K55" s="531">
        <f t="shared" si="8"/>
        <v>8</v>
      </c>
      <c r="L55" s="531">
        <v>0</v>
      </c>
      <c r="M55" s="531">
        <v>0</v>
      </c>
      <c r="N55" s="531">
        <f t="shared" si="11"/>
        <v>0</v>
      </c>
      <c r="O55" s="531">
        <f t="shared" si="9"/>
        <v>2</v>
      </c>
      <c r="P55" s="531">
        <f t="shared" si="9"/>
        <v>6</v>
      </c>
      <c r="Q55" s="531">
        <f t="shared" si="10"/>
        <v>8</v>
      </c>
    </row>
    <row r="56" spans="1:17" ht="21">
      <c r="A56" s="261" t="s">
        <v>674</v>
      </c>
      <c r="B56" s="526" t="s">
        <v>458</v>
      </c>
      <c r="C56" s="531">
        <v>1</v>
      </c>
      <c r="D56" s="531">
        <v>0</v>
      </c>
      <c r="E56" s="531">
        <f t="shared" si="6"/>
        <v>1</v>
      </c>
      <c r="F56" s="531">
        <v>1</v>
      </c>
      <c r="G56" s="531">
        <v>0</v>
      </c>
      <c r="H56" s="531">
        <f t="shared" si="7"/>
        <v>1</v>
      </c>
      <c r="I56" s="531">
        <v>46</v>
      </c>
      <c r="J56" s="531">
        <v>85</v>
      </c>
      <c r="K56" s="531">
        <f t="shared" si="8"/>
        <v>131</v>
      </c>
      <c r="L56" s="531">
        <v>40</v>
      </c>
      <c r="M56" s="531">
        <v>22</v>
      </c>
      <c r="N56" s="531">
        <f t="shared" si="11"/>
        <v>62</v>
      </c>
      <c r="O56" s="531">
        <f t="shared" si="9"/>
        <v>88</v>
      </c>
      <c r="P56" s="531">
        <f t="shared" si="9"/>
        <v>107</v>
      </c>
      <c r="Q56" s="531">
        <f t="shared" si="10"/>
        <v>195</v>
      </c>
    </row>
    <row r="57" spans="1:17" ht="21">
      <c r="A57" s="261" t="s">
        <v>675</v>
      </c>
      <c r="B57" s="526" t="s">
        <v>459</v>
      </c>
      <c r="C57" s="531">
        <v>0</v>
      </c>
      <c r="D57" s="531">
        <v>0</v>
      </c>
      <c r="E57" s="531">
        <f t="shared" si="6"/>
        <v>0</v>
      </c>
      <c r="F57" s="531">
        <v>0</v>
      </c>
      <c r="G57" s="531">
        <v>0</v>
      </c>
      <c r="H57" s="531">
        <f t="shared" si="7"/>
        <v>0</v>
      </c>
      <c r="I57" s="531">
        <v>6</v>
      </c>
      <c r="J57" s="531">
        <v>13</v>
      </c>
      <c r="K57" s="531">
        <f t="shared" si="8"/>
        <v>19</v>
      </c>
      <c r="L57" s="531">
        <v>0</v>
      </c>
      <c r="M57" s="531">
        <v>0</v>
      </c>
      <c r="N57" s="531">
        <f t="shared" si="11"/>
        <v>0</v>
      </c>
      <c r="O57" s="531">
        <f t="shared" si="9"/>
        <v>6</v>
      </c>
      <c r="P57" s="531">
        <f t="shared" si="9"/>
        <v>13</v>
      </c>
      <c r="Q57" s="531">
        <f t="shared" si="10"/>
        <v>19</v>
      </c>
    </row>
    <row r="58" spans="1:17" ht="21">
      <c r="A58" s="261" t="s">
        <v>695</v>
      </c>
      <c r="B58" s="266" t="s">
        <v>718</v>
      </c>
      <c r="C58" s="531"/>
      <c r="D58" s="531"/>
      <c r="E58" s="531"/>
      <c r="F58" s="531">
        <v>1</v>
      </c>
      <c r="G58" s="531">
        <v>0</v>
      </c>
      <c r="H58" s="531">
        <f aca="true" t="shared" si="12" ref="H58:H65">SUM(F58:G58)</f>
        <v>1</v>
      </c>
      <c r="I58" s="531">
        <v>3</v>
      </c>
      <c r="J58" s="531">
        <v>8</v>
      </c>
      <c r="K58" s="531">
        <f aca="true" t="shared" si="13" ref="K58:K65">SUM(I58:J58)</f>
        <v>11</v>
      </c>
      <c r="L58" s="531">
        <v>0</v>
      </c>
      <c r="M58" s="531">
        <v>0</v>
      </c>
      <c r="N58" s="531">
        <v>0</v>
      </c>
      <c r="O58" s="531">
        <f>F58+I58</f>
        <v>4</v>
      </c>
      <c r="P58" s="531">
        <f>G58+J58</f>
        <v>8</v>
      </c>
      <c r="Q58" s="531">
        <f>SUM(O58:P58)</f>
        <v>12</v>
      </c>
    </row>
    <row r="59" spans="1:17" ht="21">
      <c r="A59" s="261" t="s">
        <v>696</v>
      </c>
      <c r="B59" s="266" t="s">
        <v>728</v>
      </c>
      <c r="C59" s="531"/>
      <c r="D59" s="531"/>
      <c r="E59" s="531"/>
      <c r="F59" s="531"/>
      <c r="G59" s="531"/>
      <c r="H59" s="531">
        <f t="shared" si="12"/>
        <v>0</v>
      </c>
      <c r="I59" s="531">
        <v>4</v>
      </c>
      <c r="J59" s="531">
        <v>10</v>
      </c>
      <c r="K59" s="531">
        <f t="shared" si="13"/>
        <v>14</v>
      </c>
      <c r="L59" s="531"/>
      <c r="M59" s="531"/>
      <c r="N59" s="531"/>
      <c r="O59" s="531">
        <v>4</v>
      </c>
      <c r="P59" s="531">
        <v>10</v>
      </c>
      <c r="Q59" s="531">
        <f>SUM(O59:P59)</f>
        <v>14</v>
      </c>
    </row>
    <row r="60" spans="1:17" ht="21">
      <c r="A60" s="261" t="s">
        <v>697</v>
      </c>
      <c r="B60" s="266" t="s">
        <v>460</v>
      </c>
      <c r="C60" s="531"/>
      <c r="D60" s="531"/>
      <c r="E60" s="531"/>
      <c r="F60" s="531">
        <v>0</v>
      </c>
      <c r="G60" s="531">
        <v>1</v>
      </c>
      <c r="H60" s="531">
        <f t="shared" si="12"/>
        <v>1</v>
      </c>
      <c r="I60" s="531">
        <v>2</v>
      </c>
      <c r="J60" s="531">
        <v>18</v>
      </c>
      <c r="K60" s="531">
        <f t="shared" si="13"/>
        <v>20</v>
      </c>
      <c r="L60" s="531">
        <v>3</v>
      </c>
      <c r="M60" s="531">
        <v>9</v>
      </c>
      <c r="N60" s="531">
        <f aca="true" t="shared" si="14" ref="N60:N65">SUM(L60:M60)</f>
        <v>12</v>
      </c>
      <c r="O60" s="531">
        <v>5</v>
      </c>
      <c r="P60" s="531">
        <v>28</v>
      </c>
      <c r="Q60" s="531">
        <f>SUM(O60:P60)</f>
        <v>33</v>
      </c>
    </row>
    <row r="61" spans="1:20" ht="21">
      <c r="A61" s="261" t="s">
        <v>484</v>
      </c>
      <c r="B61" s="266" t="s">
        <v>492</v>
      </c>
      <c r="C61" s="263" t="s">
        <v>114</v>
      </c>
      <c r="D61" s="263" t="s">
        <v>114</v>
      </c>
      <c r="E61" s="263">
        <f>SUM(C61:D61)</f>
        <v>0</v>
      </c>
      <c r="F61" s="263">
        <v>1</v>
      </c>
      <c r="G61" s="263" t="s">
        <v>114</v>
      </c>
      <c r="H61" s="263">
        <f t="shared" si="12"/>
        <v>1</v>
      </c>
      <c r="I61" s="263">
        <v>5</v>
      </c>
      <c r="J61" s="263">
        <v>9</v>
      </c>
      <c r="K61" s="263">
        <f t="shared" si="13"/>
        <v>14</v>
      </c>
      <c r="L61" s="263">
        <v>2</v>
      </c>
      <c r="M61" s="263">
        <v>1</v>
      </c>
      <c r="N61" s="263">
        <f t="shared" si="14"/>
        <v>3</v>
      </c>
      <c r="O61" s="263">
        <v>8</v>
      </c>
      <c r="P61" s="263">
        <v>10</v>
      </c>
      <c r="Q61" s="263">
        <v>18</v>
      </c>
      <c r="R61" s="510"/>
      <c r="S61" s="510"/>
      <c r="T61" s="510"/>
    </row>
    <row r="62" spans="1:20" ht="21">
      <c r="A62" s="261" t="s">
        <v>698</v>
      </c>
      <c r="B62" s="266" t="s">
        <v>498</v>
      </c>
      <c r="C62" s="263" t="s">
        <v>114</v>
      </c>
      <c r="D62" s="263" t="s">
        <v>114</v>
      </c>
      <c r="E62" s="263">
        <f>SUM(C62:D62)</f>
        <v>0</v>
      </c>
      <c r="F62" s="263">
        <v>1</v>
      </c>
      <c r="G62" s="263" t="s">
        <v>114</v>
      </c>
      <c r="H62" s="263">
        <f t="shared" si="12"/>
        <v>1</v>
      </c>
      <c r="I62" s="263" t="s">
        <v>114</v>
      </c>
      <c r="J62" s="263" t="s">
        <v>114</v>
      </c>
      <c r="K62" s="263">
        <f t="shared" si="13"/>
        <v>0</v>
      </c>
      <c r="L62" s="263">
        <v>3</v>
      </c>
      <c r="M62" s="263">
        <v>5</v>
      </c>
      <c r="N62" s="263">
        <f t="shared" si="14"/>
        <v>8</v>
      </c>
      <c r="O62" s="263">
        <v>4</v>
      </c>
      <c r="P62" s="263">
        <v>5</v>
      </c>
      <c r="Q62" s="263">
        <v>9</v>
      </c>
      <c r="R62" s="510"/>
      <c r="S62" s="510"/>
      <c r="T62" s="510"/>
    </row>
    <row r="63" spans="1:20" ht="21">
      <c r="A63" s="261" t="s">
        <v>699</v>
      </c>
      <c r="B63" s="266" t="s">
        <v>501</v>
      </c>
      <c r="C63" s="263" t="s">
        <v>114</v>
      </c>
      <c r="D63" s="263" t="s">
        <v>114</v>
      </c>
      <c r="E63" s="263">
        <f>SUM(C63:D63)</f>
        <v>0</v>
      </c>
      <c r="F63" s="263" t="s">
        <v>114</v>
      </c>
      <c r="G63" s="263" t="s">
        <v>114</v>
      </c>
      <c r="H63" s="263">
        <f t="shared" si="12"/>
        <v>0</v>
      </c>
      <c r="I63" s="263">
        <v>10</v>
      </c>
      <c r="J63" s="263">
        <v>9</v>
      </c>
      <c r="K63" s="263">
        <f t="shared" si="13"/>
        <v>19</v>
      </c>
      <c r="L63" s="263">
        <v>1</v>
      </c>
      <c r="M63" s="263" t="s">
        <v>114</v>
      </c>
      <c r="N63" s="263">
        <f t="shared" si="14"/>
        <v>1</v>
      </c>
      <c r="O63" s="263">
        <v>11</v>
      </c>
      <c r="P63" s="263">
        <v>10</v>
      </c>
      <c r="Q63" s="263">
        <v>21</v>
      </c>
      <c r="R63" s="510"/>
      <c r="S63" s="510"/>
      <c r="T63" s="510"/>
    </row>
    <row r="64" spans="1:20" ht="21">
      <c r="A64" s="261" t="s">
        <v>700</v>
      </c>
      <c r="B64" s="266" t="s">
        <v>509</v>
      </c>
      <c r="C64" s="263" t="s">
        <v>114</v>
      </c>
      <c r="D64" s="263" t="s">
        <v>114</v>
      </c>
      <c r="E64" s="263">
        <f>SUM(C64:D64)</f>
        <v>0</v>
      </c>
      <c r="F64" s="263" t="s">
        <v>114</v>
      </c>
      <c r="G64" s="263" t="s">
        <v>114</v>
      </c>
      <c r="H64" s="263">
        <f t="shared" si="12"/>
        <v>0</v>
      </c>
      <c r="I64" s="263" t="s">
        <v>114</v>
      </c>
      <c r="J64" s="263">
        <v>5</v>
      </c>
      <c r="K64" s="263">
        <f t="shared" si="13"/>
        <v>5</v>
      </c>
      <c r="L64" s="263" t="s">
        <v>114</v>
      </c>
      <c r="M64" s="263">
        <v>5</v>
      </c>
      <c r="N64" s="263">
        <f t="shared" si="14"/>
        <v>5</v>
      </c>
      <c r="O64" s="263"/>
      <c r="P64" s="263">
        <v>10</v>
      </c>
      <c r="Q64" s="263">
        <v>10</v>
      </c>
      <c r="R64" s="510"/>
      <c r="S64" s="510"/>
      <c r="T64" s="510"/>
    </row>
    <row r="65" spans="1:20" ht="21">
      <c r="A65" s="261" t="s">
        <v>701</v>
      </c>
      <c r="B65" s="266" t="s">
        <v>522</v>
      </c>
      <c r="C65" s="263" t="s">
        <v>114</v>
      </c>
      <c r="D65" s="263" t="s">
        <v>114</v>
      </c>
      <c r="E65" s="263">
        <f>SUM(C65:D65)</f>
        <v>0</v>
      </c>
      <c r="F65" s="263" t="s">
        <v>114</v>
      </c>
      <c r="G65" s="263" t="s">
        <v>114</v>
      </c>
      <c r="H65" s="263">
        <f t="shared" si="12"/>
        <v>0</v>
      </c>
      <c r="I65" s="263">
        <v>5</v>
      </c>
      <c r="J65" s="263">
        <v>8</v>
      </c>
      <c r="K65" s="263">
        <f t="shared" si="13"/>
        <v>13</v>
      </c>
      <c r="L65" s="263">
        <v>1</v>
      </c>
      <c r="M65" s="263" t="s">
        <v>114</v>
      </c>
      <c r="N65" s="263">
        <f t="shared" si="14"/>
        <v>1</v>
      </c>
      <c r="O65" s="263">
        <v>6</v>
      </c>
      <c r="P65" s="263">
        <v>8</v>
      </c>
      <c r="Q65" s="263">
        <v>14</v>
      </c>
      <c r="R65" s="510"/>
      <c r="S65" s="510"/>
      <c r="T65" s="510"/>
    </row>
    <row r="66" spans="1:17" ht="21">
      <c r="A66" s="261" t="s">
        <v>702</v>
      </c>
      <c r="B66" s="266" t="s">
        <v>525</v>
      </c>
      <c r="C66" s="263" t="s">
        <v>114</v>
      </c>
      <c r="D66" s="263" t="s">
        <v>114</v>
      </c>
      <c r="E66" s="263" t="s">
        <v>114</v>
      </c>
      <c r="F66" s="263" t="s">
        <v>114</v>
      </c>
      <c r="G66" s="263" t="s">
        <v>114</v>
      </c>
      <c r="H66" s="263" t="s">
        <v>114</v>
      </c>
      <c r="I66" s="513">
        <v>1</v>
      </c>
      <c r="J66" s="263">
        <v>4</v>
      </c>
      <c r="K66" s="263">
        <v>5</v>
      </c>
      <c r="L66" s="263" t="s">
        <v>114</v>
      </c>
      <c r="M66" s="263" t="s">
        <v>114</v>
      </c>
      <c r="N66" s="263" t="s">
        <v>114</v>
      </c>
      <c r="O66" s="263">
        <v>1</v>
      </c>
      <c r="P66" s="263">
        <v>4</v>
      </c>
      <c r="Q66" s="263">
        <v>5</v>
      </c>
    </row>
    <row r="67" spans="1:17" ht="21">
      <c r="A67" s="261" t="s">
        <v>703</v>
      </c>
      <c r="B67" s="266" t="s">
        <v>530</v>
      </c>
      <c r="C67" s="263" t="s">
        <v>114</v>
      </c>
      <c r="D67" s="263" t="s">
        <v>114</v>
      </c>
      <c r="E67" s="263" t="s">
        <v>114</v>
      </c>
      <c r="F67" s="263" t="s">
        <v>114</v>
      </c>
      <c r="G67" s="263" t="s">
        <v>114</v>
      </c>
      <c r="H67" s="263" t="s">
        <v>114</v>
      </c>
      <c r="I67" s="513">
        <v>1</v>
      </c>
      <c r="J67" s="263">
        <v>7</v>
      </c>
      <c r="K67" s="263">
        <v>8</v>
      </c>
      <c r="L67" s="263">
        <v>1</v>
      </c>
      <c r="M67" s="263" t="s">
        <v>114</v>
      </c>
      <c r="N67" s="263">
        <v>1</v>
      </c>
      <c r="O67" s="263">
        <v>2</v>
      </c>
      <c r="P67" s="263">
        <v>8</v>
      </c>
      <c r="Q67" s="263">
        <v>10</v>
      </c>
    </row>
    <row r="68" spans="1:17" ht="21">
      <c r="A68" s="261" t="s">
        <v>704</v>
      </c>
      <c r="B68" s="266" t="s">
        <v>535</v>
      </c>
      <c r="C68" s="263" t="s">
        <v>114</v>
      </c>
      <c r="D68" s="263" t="s">
        <v>114</v>
      </c>
      <c r="E68" s="263" t="s">
        <v>114</v>
      </c>
      <c r="F68" s="263" t="s">
        <v>114</v>
      </c>
      <c r="G68" s="263" t="s">
        <v>114</v>
      </c>
      <c r="H68" s="263" t="s">
        <v>114</v>
      </c>
      <c r="I68" s="513">
        <v>9</v>
      </c>
      <c r="J68" s="263">
        <v>25</v>
      </c>
      <c r="K68" s="263">
        <v>34</v>
      </c>
      <c r="L68" s="263" t="s">
        <v>114</v>
      </c>
      <c r="M68" s="263">
        <v>1</v>
      </c>
      <c r="N68" s="263">
        <v>1</v>
      </c>
      <c r="O68" s="263">
        <v>9</v>
      </c>
      <c r="P68" s="263">
        <v>26</v>
      </c>
      <c r="Q68" s="263">
        <v>35</v>
      </c>
    </row>
    <row r="69" spans="1:17" ht="21">
      <c r="A69" s="261" t="s">
        <v>705</v>
      </c>
      <c r="B69" s="266" t="s">
        <v>539</v>
      </c>
      <c r="C69" s="263" t="s">
        <v>114</v>
      </c>
      <c r="D69" s="263" t="s">
        <v>114</v>
      </c>
      <c r="E69" s="263" t="s">
        <v>114</v>
      </c>
      <c r="F69" s="263" t="s">
        <v>114</v>
      </c>
      <c r="G69" s="263" t="s">
        <v>114</v>
      </c>
      <c r="H69" s="263" t="s">
        <v>114</v>
      </c>
      <c r="I69" s="513">
        <v>3</v>
      </c>
      <c r="J69" s="263">
        <v>22</v>
      </c>
      <c r="K69" s="263">
        <v>25</v>
      </c>
      <c r="L69" s="263">
        <v>1</v>
      </c>
      <c r="M69" s="263">
        <v>1</v>
      </c>
      <c r="N69" s="263">
        <v>2</v>
      </c>
      <c r="O69" s="263">
        <v>4</v>
      </c>
      <c r="P69" s="263">
        <v>23</v>
      </c>
      <c r="Q69" s="263">
        <v>27</v>
      </c>
    </row>
    <row r="70" spans="1:17" ht="21">
      <c r="A70" s="261" t="s">
        <v>706</v>
      </c>
      <c r="B70" s="266" t="s">
        <v>563</v>
      </c>
      <c r="C70" s="531">
        <v>0</v>
      </c>
      <c r="D70" s="531">
        <v>0</v>
      </c>
      <c r="E70" s="531">
        <f>C70+D70</f>
        <v>0</v>
      </c>
      <c r="F70" s="531">
        <v>0</v>
      </c>
      <c r="G70" s="531">
        <v>0</v>
      </c>
      <c r="H70" s="531">
        <f>F70+G70</f>
        <v>0</v>
      </c>
      <c r="I70" s="531">
        <v>10</v>
      </c>
      <c r="J70" s="531">
        <v>39</v>
      </c>
      <c r="K70" s="531">
        <f>I70+J70</f>
        <v>49</v>
      </c>
      <c r="L70" s="531">
        <v>8</v>
      </c>
      <c r="M70" s="531">
        <v>20</v>
      </c>
      <c r="N70" s="531">
        <f>L70+M70</f>
        <v>28</v>
      </c>
      <c r="O70" s="531">
        <f aca="true" t="shared" si="15" ref="O70:P72">C70+F70+I70+L70</f>
        <v>18</v>
      </c>
      <c r="P70" s="531">
        <f t="shared" si="15"/>
        <v>59</v>
      </c>
      <c r="Q70" s="531">
        <f>O70+P70</f>
        <v>77</v>
      </c>
    </row>
    <row r="71" spans="1:17" ht="21">
      <c r="A71" s="261" t="s">
        <v>707</v>
      </c>
      <c r="B71" s="266" t="s">
        <v>693</v>
      </c>
      <c r="C71" s="531">
        <v>0</v>
      </c>
      <c r="D71" s="531">
        <v>0</v>
      </c>
      <c r="E71" s="531">
        <f>C71+D71</f>
        <v>0</v>
      </c>
      <c r="F71" s="531">
        <v>0</v>
      </c>
      <c r="G71" s="531">
        <v>0</v>
      </c>
      <c r="H71" s="531">
        <f>F71+G71</f>
        <v>0</v>
      </c>
      <c r="I71" s="531">
        <v>4</v>
      </c>
      <c r="J71" s="531">
        <v>5</v>
      </c>
      <c r="K71" s="531">
        <f>I71+J71</f>
        <v>9</v>
      </c>
      <c r="L71" s="531">
        <v>4</v>
      </c>
      <c r="M71" s="531">
        <v>6</v>
      </c>
      <c r="N71" s="531">
        <f>L71+M71</f>
        <v>10</v>
      </c>
      <c r="O71" s="531">
        <f t="shared" si="15"/>
        <v>8</v>
      </c>
      <c r="P71" s="531">
        <f t="shared" si="15"/>
        <v>11</v>
      </c>
      <c r="Q71" s="531">
        <f>O71+P71</f>
        <v>19</v>
      </c>
    </row>
    <row r="72" spans="1:17" ht="21">
      <c r="A72" s="261" t="s">
        <v>708</v>
      </c>
      <c r="B72" s="266" t="s">
        <v>720</v>
      </c>
      <c r="C72" s="531">
        <v>2</v>
      </c>
      <c r="D72" s="531">
        <v>21</v>
      </c>
      <c r="E72" s="531">
        <f>C72+D72</f>
        <v>23</v>
      </c>
      <c r="F72" s="531">
        <v>5</v>
      </c>
      <c r="G72" s="531">
        <v>24</v>
      </c>
      <c r="H72" s="531">
        <f>F72+G72</f>
        <v>29</v>
      </c>
      <c r="I72" s="531">
        <v>0</v>
      </c>
      <c r="J72" s="531">
        <v>0</v>
      </c>
      <c r="K72" s="531">
        <f>I72+J72</f>
        <v>0</v>
      </c>
      <c r="L72" s="531">
        <v>0</v>
      </c>
      <c r="M72" s="531">
        <v>0</v>
      </c>
      <c r="N72" s="531">
        <f>L72+M72</f>
        <v>0</v>
      </c>
      <c r="O72" s="531">
        <f t="shared" si="15"/>
        <v>7</v>
      </c>
      <c r="P72" s="531">
        <f t="shared" si="15"/>
        <v>45</v>
      </c>
      <c r="Q72" s="531">
        <f>O72+P72</f>
        <v>52</v>
      </c>
    </row>
    <row r="73" spans="1:17" ht="21">
      <c r="A73" s="261" t="s">
        <v>709</v>
      </c>
      <c r="B73" s="399" t="s">
        <v>592</v>
      </c>
      <c r="C73" s="426"/>
      <c r="D73" s="426"/>
      <c r="E73" s="426"/>
      <c r="F73" s="426">
        <v>1</v>
      </c>
      <c r="G73" s="426">
        <v>1</v>
      </c>
      <c r="H73" s="426">
        <v>2</v>
      </c>
      <c r="I73" s="426">
        <v>41</v>
      </c>
      <c r="J73" s="426">
        <v>101</v>
      </c>
      <c r="K73" s="426">
        <v>142</v>
      </c>
      <c r="L73" s="426">
        <v>10</v>
      </c>
      <c r="M73" s="426"/>
      <c r="N73" s="426">
        <v>10</v>
      </c>
      <c r="O73" s="426">
        <v>52</v>
      </c>
      <c r="P73" s="426">
        <v>86</v>
      </c>
      <c r="Q73" s="426">
        <v>154</v>
      </c>
    </row>
    <row r="74" spans="1:17" ht="21">
      <c r="A74" s="261" t="s">
        <v>710</v>
      </c>
      <c r="B74" s="399" t="s">
        <v>596</v>
      </c>
      <c r="C74" s="426"/>
      <c r="D74" s="426"/>
      <c r="E74" s="426"/>
      <c r="F74" s="426">
        <v>1</v>
      </c>
      <c r="G74" s="426">
        <v>1</v>
      </c>
      <c r="H74" s="427">
        <v>2</v>
      </c>
      <c r="I74" s="426">
        <v>6</v>
      </c>
      <c r="J74" s="426">
        <v>23</v>
      </c>
      <c r="K74" s="426">
        <v>29</v>
      </c>
      <c r="L74" s="426">
        <v>1</v>
      </c>
      <c r="M74" s="426"/>
      <c r="N74" s="426">
        <v>1</v>
      </c>
      <c r="O74" s="426">
        <v>7</v>
      </c>
      <c r="P74" s="426">
        <v>23</v>
      </c>
      <c r="Q74" s="426">
        <v>30</v>
      </c>
    </row>
    <row r="75" spans="1:17" ht="21">
      <c r="A75" s="261" t="s">
        <v>711</v>
      </c>
      <c r="B75" s="399" t="s">
        <v>601</v>
      </c>
      <c r="C75" s="426"/>
      <c r="D75" s="426"/>
      <c r="E75" s="426"/>
      <c r="F75" s="426"/>
      <c r="G75" s="426"/>
      <c r="H75" s="426"/>
      <c r="I75" s="426">
        <v>18</v>
      </c>
      <c r="J75" s="426">
        <v>38</v>
      </c>
      <c r="K75" s="426">
        <v>56</v>
      </c>
      <c r="L75" s="426"/>
      <c r="M75" s="426"/>
      <c r="N75" s="426"/>
      <c r="O75" s="426">
        <v>18</v>
      </c>
      <c r="P75" s="426">
        <v>38</v>
      </c>
      <c r="Q75" s="426">
        <v>56</v>
      </c>
    </row>
    <row r="76" spans="1:17" ht="21">
      <c r="A76" s="261" t="s">
        <v>712</v>
      </c>
      <c r="B76" s="399" t="s">
        <v>605</v>
      </c>
      <c r="C76" s="426"/>
      <c r="D76" s="426"/>
      <c r="E76" s="426"/>
      <c r="F76" s="426"/>
      <c r="G76" s="426"/>
      <c r="H76" s="426"/>
      <c r="I76" s="426">
        <v>4</v>
      </c>
      <c r="J76" s="426">
        <v>15</v>
      </c>
      <c r="K76" s="426">
        <v>19</v>
      </c>
      <c r="L76" s="426"/>
      <c r="M76" s="426"/>
      <c r="N76" s="426"/>
      <c r="O76" s="426">
        <v>4</v>
      </c>
      <c r="P76" s="426">
        <v>15</v>
      </c>
      <c r="Q76" s="426">
        <v>19</v>
      </c>
    </row>
    <row r="77" spans="1:17" ht="21">
      <c r="A77" s="261" t="s">
        <v>713</v>
      </c>
      <c r="B77" s="399" t="s">
        <v>611</v>
      </c>
      <c r="C77" s="426"/>
      <c r="D77" s="426"/>
      <c r="E77" s="426"/>
      <c r="F77" s="426"/>
      <c r="G77" s="426"/>
      <c r="H77" s="426"/>
      <c r="I77" s="426">
        <v>2</v>
      </c>
      <c r="J77" s="426">
        <v>7</v>
      </c>
      <c r="K77" s="426">
        <v>9</v>
      </c>
      <c r="L77" s="426"/>
      <c r="M77" s="426"/>
      <c r="N77" s="426"/>
      <c r="O77" s="426">
        <v>2</v>
      </c>
      <c r="P77" s="426">
        <v>7</v>
      </c>
      <c r="Q77" s="426">
        <v>9</v>
      </c>
    </row>
    <row r="78" spans="1:17" ht="21">
      <c r="A78" s="261" t="s">
        <v>714</v>
      </c>
      <c r="B78" s="399" t="s">
        <v>581</v>
      </c>
      <c r="C78" s="426">
        <v>1</v>
      </c>
      <c r="D78" s="426"/>
      <c r="E78" s="426">
        <v>1</v>
      </c>
      <c r="F78" s="426"/>
      <c r="G78" s="426"/>
      <c r="H78" s="426"/>
      <c r="I78" s="426">
        <v>9</v>
      </c>
      <c r="J78" s="426">
        <v>36</v>
      </c>
      <c r="K78" s="426">
        <f>SUM(I78:J78)</f>
        <v>45</v>
      </c>
      <c r="L78" s="426">
        <v>7</v>
      </c>
      <c r="M78" s="426">
        <v>28</v>
      </c>
      <c r="N78" s="426">
        <f>SUM(L78:M78)</f>
        <v>35</v>
      </c>
      <c r="O78" s="426">
        <v>17</v>
      </c>
      <c r="P78" s="426">
        <v>64</v>
      </c>
      <c r="Q78" s="426">
        <v>81</v>
      </c>
    </row>
    <row r="79" spans="1:17" ht="21">
      <c r="A79" s="261" t="s">
        <v>715</v>
      </c>
      <c r="B79" s="399" t="s">
        <v>587</v>
      </c>
      <c r="C79" s="426"/>
      <c r="D79" s="426"/>
      <c r="E79" s="426"/>
      <c r="F79" s="426">
        <v>1</v>
      </c>
      <c r="G79" s="426"/>
      <c r="H79" s="426">
        <v>1</v>
      </c>
      <c r="I79" s="426">
        <v>6</v>
      </c>
      <c r="J79" s="426">
        <v>23</v>
      </c>
      <c r="K79" s="426">
        <v>29</v>
      </c>
      <c r="L79" s="426"/>
      <c r="M79" s="426"/>
      <c r="N79" s="426"/>
      <c r="O79" s="426">
        <v>6</v>
      </c>
      <c r="P79" s="426">
        <v>24</v>
      </c>
      <c r="Q79" s="426">
        <v>30</v>
      </c>
    </row>
    <row r="80" spans="1:17" ht="21">
      <c r="A80" s="261" t="s">
        <v>716</v>
      </c>
      <c r="B80" s="399" t="s">
        <v>832</v>
      </c>
      <c r="C80" s="426"/>
      <c r="D80" s="426"/>
      <c r="E80" s="426"/>
      <c r="F80" s="426"/>
      <c r="G80" s="426"/>
      <c r="H80" s="426"/>
      <c r="I80" s="426">
        <v>5</v>
      </c>
      <c r="J80" s="426">
        <v>8</v>
      </c>
      <c r="K80" s="426">
        <v>13</v>
      </c>
      <c r="L80" s="426"/>
      <c r="M80" s="426"/>
      <c r="N80" s="426"/>
      <c r="O80" s="426">
        <v>5</v>
      </c>
      <c r="P80" s="426">
        <v>8</v>
      </c>
      <c r="Q80" s="426">
        <v>13</v>
      </c>
    </row>
    <row r="81" spans="1:17" ht="21">
      <c r="A81" s="261" t="s">
        <v>717</v>
      </c>
      <c r="B81" s="262" t="s">
        <v>721</v>
      </c>
      <c r="C81" s="263">
        <v>0</v>
      </c>
      <c r="D81" s="263">
        <v>0</v>
      </c>
      <c r="E81" s="263">
        <f>SUM(C81:D81)</f>
        <v>0</v>
      </c>
      <c r="F81" s="263">
        <v>1</v>
      </c>
      <c r="G81" s="263">
        <v>0</v>
      </c>
      <c r="H81" s="263">
        <f>SUM(F81:G81)</f>
        <v>1</v>
      </c>
      <c r="I81" s="263">
        <v>16</v>
      </c>
      <c r="J81" s="263">
        <v>16</v>
      </c>
      <c r="K81" s="263">
        <f>SUM(I81:J81)</f>
        <v>32</v>
      </c>
      <c r="L81" s="263">
        <v>10</v>
      </c>
      <c r="M81" s="263">
        <v>9</v>
      </c>
      <c r="N81" s="263">
        <f>SUM(L81:M81)</f>
        <v>19</v>
      </c>
      <c r="O81" s="263">
        <f aca="true" t="shared" si="16" ref="O81:P83">SUM(C81,F81,I81,L81)</f>
        <v>27</v>
      </c>
      <c r="P81" s="263">
        <f t="shared" si="16"/>
        <v>25</v>
      </c>
      <c r="Q81" s="263">
        <f>SUM(O81:P81)</f>
        <v>52</v>
      </c>
    </row>
    <row r="82" spans="1:17" ht="21">
      <c r="A82" s="261" t="s">
        <v>762</v>
      </c>
      <c r="B82" s="398" t="s">
        <v>756</v>
      </c>
      <c r="C82" s="298">
        <v>0</v>
      </c>
      <c r="D82" s="298">
        <v>0</v>
      </c>
      <c r="E82" s="263">
        <f>SUM(C82:D82)</f>
        <v>0</v>
      </c>
      <c r="F82" s="298">
        <v>1</v>
      </c>
      <c r="G82" s="298">
        <v>0</v>
      </c>
      <c r="H82" s="263">
        <f>SUM(F82:G82)</f>
        <v>1</v>
      </c>
      <c r="I82" s="298">
        <v>4</v>
      </c>
      <c r="J82" s="298">
        <v>8</v>
      </c>
      <c r="K82" s="263">
        <f>SUM(I82:J82)</f>
        <v>12</v>
      </c>
      <c r="L82" s="298">
        <v>0</v>
      </c>
      <c r="M82" s="298">
        <v>1</v>
      </c>
      <c r="N82" s="263">
        <f>SUM(L82:M82)</f>
        <v>1</v>
      </c>
      <c r="O82" s="263">
        <f t="shared" si="16"/>
        <v>5</v>
      </c>
      <c r="P82" s="263">
        <f t="shared" si="16"/>
        <v>9</v>
      </c>
      <c r="Q82" s="263">
        <f>SUM(O82:P82)</f>
        <v>14</v>
      </c>
    </row>
    <row r="83" spans="1:17" ht="21">
      <c r="A83" s="261" t="s">
        <v>859</v>
      </c>
      <c r="B83" s="262" t="s">
        <v>833</v>
      </c>
      <c r="C83" s="298">
        <v>0</v>
      </c>
      <c r="D83" s="298">
        <v>0</v>
      </c>
      <c r="E83" s="263">
        <f>SUM(C83:D83)</f>
        <v>0</v>
      </c>
      <c r="F83" s="298">
        <v>0</v>
      </c>
      <c r="G83" s="298">
        <v>0</v>
      </c>
      <c r="H83" s="263">
        <f>SUM(F83:G83)</f>
        <v>0</v>
      </c>
      <c r="I83" s="298">
        <v>2</v>
      </c>
      <c r="J83" s="298">
        <v>3</v>
      </c>
      <c r="K83" s="263">
        <f>SUM(I83:J83)</f>
        <v>5</v>
      </c>
      <c r="L83" s="298">
        <v>0</v>
      </c>
      <c r="M83" s="298">
        <v>0</v>
      </c>
      <c r="N83" s="263">
        <f>SUM(L83:M83)</f>
        <v>0</v>
      </c>
      <c r="O83" s="263">
        <f t="shared" si="16"/>
        <v>2</v>
      </c>
      <c r="P83" s="263">
        <f t="shared" si="16"/>
        <v>3</v>
      </c>
      <c r="Q83" s="263">
        <f>SUM(O83:P83)</f>
        <v>5</v>
      </c>
    </row>
    <row r="84" spans="1:17" ht="21">
      <c r="A84" s="998" t="s">
        <v>733</v>
      </c>
      <c r="B84" s="999"/>
      <c r="C84" s="542">
        <f>SUM(C7:C83)</f>
        <v>4</v>
      </c>
      <c r="D84" s="542">
        <f aca="true" t="shared" si="17" ref="D84:Q84">SUM(D7:D83)</f>
        <v>22</v>
      </c>
      <c r="E84" s="542">
        <f t="shared" si="17"/>
        <v>26</v>
      </c>
      <c r="F84" s="542">
        <f t="shared" si="17"/>
        <v>29</v>
      </c>
      <c r="G84" s="542">
        <f t="shared" si="17"/>
        <v>51</v>
      </c>
      <c r="H84" s="542">
        <f t="shared" si="17"/>
        <v>80</v>
      </c>
      <c r="I84" s="542">
        <f t="shared" si="17"/>
        <v>532</v>
      </c>
      <c r="J84" s="542">
        <f t="shared" si="17"/>
        <v>1281</v>
      </c>
      <c r="K84" s="542">
        <f t="shared" si="17"/>
        <v>1756</v>
      </c>
      <c r="L84" s="542">
        <f t="shared" si="17"/>
        <v>177</v>
      </c>
      <c r="M84" s="542">
        <f t="shared" si="17"/>
        <v>282</v>
      </c>
      <c r="N84" s="542">
        <f t="shared" si="17"/>
        <v>458</v>
      </c>
      <c r="O84" s="542">
        <f t="shared" si="17"/>
        <v>723</v>
      </c>
      <c r="P84" s="542">
        <f t="shared" si="17"/>
        <v>1584</v>
      </c>
      <c r="Q84" s="542">
        <f t="shared" si="17"/>
        <v>2369</v>
      </c>
    </row>
  </sheetData>
  <sheetProtection/>
  <mergeCells count="12">
    <mergeCell ref="B1:Q1"/>
    <mergeCell ref="B2:Q2"/>
    <mergeCell ref="A84:B84"/>
    <mergeCell ref="A4:A6"/>
    <mergeCell ref="L5:N5"/>
    <mergeCell ref="C4:Q4"/>
    <mergeCell ref="Q5:Q6"/>
    <mergeCell ref="C5:E5"/>
    <mergeCell ref="F5:H5"/>
    <mergeCell ref="I5:K5"/>
    <mergeCell ref="B4:B6"/>
    <mergeCell ref="O5:P5"/>
  </mergeCells>
  <printOptions horizontalCentered="1"/>
  <pageMargins left="0.7480314960629921" right="0.35433070866141736" top="0.6692913385826772" bottom="0.7480314960629921" header="0.5118110236220472" footer="0.5118110236220472"/>
  <pageSetup firstPageNumber="28" useFirstPageNumber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W47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N45" sqref="N45"/>
    </sheetView>
  </sheetViews>
  <sheetFormatPr defaultColWidth="14.7109375" defaultRowHeight="12.75"/>
  <cols>
    <col min="1" max="1" width="6.00390625" style="734" customWidth="1"/>
    <col min="2" max="2" width="17.00390625" style="735" customWidth="1"/>
    <col min="3" max="21" width="5.8515625" style="715" customWidth="1"/>
    <col min="22" max="22" width="5.8515625" style="717" customWidth="1"/>
    <col min="23" max="23" width="5.8515625" style="719" customWidth="1"/>
    <col min="24" max="28" width="14.7109375" style="663" customWidth="1"/>
    <col min="29" max="75" width="14.7109375" style="662" customWidth="1"/>
    <col min="76" max="16384" width="14.7109375" style="664" customWidth="1"/>
  </cols>
  <sheetData>
    <row r="1" spans="1:75" s="653" customFormat="1" ht="21.75" customHeight="1">
      <c r="A1" s="1009" t="s">
        <v>774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AJ1" s="654"/>
      <c r="AK1" s="654"/>
      <c r="AL1" s="654"/>
      <c r="AM1" s="654"/>
      <c r="AN1" s="654"/>
      <c r="AO1" s="654"/>
      <c r="AP1" s="654"/>
      <c r="AQ1" s="654"/>
      <c r="AR1" s="654"/>
      <c r="AS1" s="655"/>
      <c r="AT1" s="655"/>
      <c r="AU1" s="655"/>
      <c r="AV1" s="655"/>
      <c r="AW1" s="655"/>
      <c r="AX1" s="655"/>
      <c r="AY1" s="655"/>
      <c r="AZ1" s="655"/>
      <c r="BA1" s="655"/>
      <c r="BB1" s="655"/>
      <c r="BC1" s="655"/>
      <c r="BD1" s="655"/>
      <c r="BE1" s="655"/>
      <c r="BF1" s="655"/>
      <c r="BG1" s="655"/>
      <c r="BH1" s="655"/>
      <c r="BI1" s="655"/>
      <c r="BJ1" s="655"/>
      <c r="BK1" s="655"/>
      <c r="BL1" s="655"/>
      <c r="BM1" s="655"/>
      <c r="BN1" s="655"/>
      <c r="BO1" s="655"/>
      <c r="BP1" s="655"/>
      <c r="BQ1" s="655"/>
      <c r="BR1" s="655"/>
      <c r="BS1" s="655"/>
      <c r="BT1" s="655"/>
      <c r="BU1" s="655"/>
      <c r="BV1" s="655"/>
      <c r="BW1" s="655"/>
    </row>
    <row r="2" spans="1:75" s="653" customFormat="1" ht="21.75" customHeight="1">
      <c r="A2" s="1010" t="s">
        <v>794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AJ2" s="656"/>
      <c r="AK2" s="656"/>
      <c r="AL2" s="657"/>
      <c r="AM2" s="657"/>
      <c r="AN2" s="657"/>
      <c r="AO2" s="657"/>
      <c r="AP2" s="657"/>
      <c r="AQ2" s="657"/>
      <c r="AR2" s="657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5"/>
      <c r="BH2" s="655"/>
      <c r="BI2" s="655"/>
      <c r="BJ2" s="655"/>
      <c r="BK2" s="655"/>
      <c r="BL2" s="655"/>
      <c r="BM2" s="655"/>
      <c r="BN2" s="655"/>
      <c r="BO2" s="655"/>
      <c r="BP2" s="655"/>
      <c r="BQ2" s="655"/>
      <c r="BR2" s="655"/>
      <c r="BS2" s="655"/>
      <c r="BT2" s="655"/>
      <c r="BU2" s="655"/>
      <c r="BV2" s="655"/>
      <c r="BW2" s="655"/>
    </row>
    <row r="3" spans="1:75" s="653" customFormat="1" ht="21.75" customHeight="1">
      <c r="A3" s="689"/>
      <c r="B3" s="689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9"/>
      <c r="AJ3" s="656"/>
      <c r="AK3" s="656"/>
      <c r="AL3" s="656"/>
      <c r="AM3" s="656"/>
      <c r="AN3" s="656"/>
      <c r="AO3" s="656"/>
      <c r="AP3" s="656"/>
      <c r="AQ3" s="656"/>
      <c r="AR3" s="656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BK3" s="655"/>
      <c r="BL3" s="655"/>
      <c r="BM3" s="655"/>
      <c r="BN3" s="655"/>
      <c r="BO3" s="655"/>
      <c r="BP3" s="655"/>
      <c r="BQ3" s="655"/>
      <c r="BR3" s="655"/>
      <c r="BS3" s="655"/>
      <c r="BT3" s="655"/>
      <c r="BU3" s="655"/>
      <c r="BV3" s="655"/>
      <c r="BW3" s="655"/>
    </row>
    <row r="4" spans="1:68" s="653" customFormat="1" ht="18" customHeight="1">
      <c r="A4" s="720"/>
      <c r="B4" s="1011" t="s">
        <v>26</v>
      </c>
      <c r="C4" s="1013" t="s">
        <v>58</v>
      </c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5"/>
      <c r="BL4" s="655"/>
      <c r="BM4" s="655"/>
      <c r="BN4" s="655"/>
      <c r="BO4" s="655"/>
      <c r="BP4" s="655"/>
    </row>
    <row r="5" spans="1:68" s="659" customFormat="1" ht="26.25">
      <c r="A5" s="721" t="s">
        <v>9</v>
      </c>
      <c r="B5" s="1012"/>
      <c r="C5" s="1013" t="s">
        <v>773</v>
      </c>
      <c r="D5" s="1014"/>
      <c r="E5" s="1014"/>
      <c r="F5" s="1014"/>
      <c r="G5" s="1016"/>
      <c r="H5" s="1013" t="s">
        <v>35</v>
      </c>
      <c r="I5" s="1014"/>
      <c r="J5" s="1014"/>
      <c r="K5" s="1014"/>
      <c r="L5" s="1014"/>
      <c r="M5" s="1014"/>
      <c r="N5" s="1016"/>
      <c r="O5" s="1013" t="s">
        <v>36</v>
      </c>
      <c r="P5" s="1014"/>
      <c r="Q5" s="1014"/>
      <c r="R5" s="1016"/>
      <c r="S5" s="1014" t="s">
        <v>37</v>
      </c>
      <c r="T5" s="1014"/>
      <c r="U5" s="1014"/>
      <c r="V5" s="1016"/>
      <c r="W5" s="1005" t="s">
        <v>880</v>
      </c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8"/>
      <c r="BL5" s="658"/>
      <c r="BM5" s="658"/>
      <c r="BN5" s="658"/>
      <c r="BO5" s="658"/>
      <c r="BP5" s="658"/>
    </row>
    <row r="6" spans="1:69" s="660" customFormat="1" ht="26.25">
      <c r="A6" s="722"/>
      <c r="B6" s="1006"/>
      <c r="C6" s="690" t="s">
        <v>59</v>
      </c>
      <c r="D6" s="487" t="s">
        <v>38</v>
      </c>
      <c r="E6" s="487" t="s">
        <v>39</v>
      </c>
      <c r="F6" s="487" t="s">
        <v>40</v>
      </c>
      <c r="G6" s="691" t="s">
        <v>14</v>
      </c>
      <c r="H6" s="487" t="s">
        <v>41</v>
      </c>
      <c r="I6" s="487" t="s">
        <v>42</v>
      </c>
      <c r="J6" s="487" t="s">
        <v>43</v>
      </c>
      <c r="K6" s="487" t="s">
        <v>44</v>
      </c>
      <c r="L6" s="487" t="s">
        <v>45</v>
      </c>
      <c r="M6" s="487" t="s">
        <v>46</v>
      </c>
      <c r="N6" s="691" t="s">
        <v>14</v>
      </c>
      <c r="O6" s="487" t="s">
        <v>47</v>
      </c>
      <c r="P6" s="487" t="s">
        <v>48</v>
      </c>
      <c r="Q6" s="487" t="s">
        <v>0</v>
      </c>
      <c r="R6" s="691" t="s">
        <v>14</v>
      </c>
      <c r="S6" s="487" t="s">
        <v>49</v>
      </c>
      <c r="T6" s="487" t="s">
        <v>50</v>
      </c>
      <c r="U6" s="487" t="s">
        <v>51</v>
      </c>
      <c r="V6" s="692" t="s">
        <v>14</v>
      </c>
      <c r="W6" s="1006"/>
      <c r="AJ6" s="661"/>
      <c r="AK6" s="661"/>
      <c r="AL6" s="661"/>
      <c r="AM6" s="661"/>
      <c r="AN6" s="661"/>
      <c r="AO6" s="661"/>
      <c r="AP6" s="661"/>
      <c r="AQ6" s="661"/>
      <c r="AR6" s="661"/>
      <c r="AS6" s="661"/>
      <c r="AT6" s="661"/>
      <c r="AU6" s="661"/>
      <c r="AV6" s="661"/>
      <c r="AW6" s="661"/>
      <c r="AX6" s="661"/>
      <c r="AY6" s="661"/>
      <c r="AZ6" s="661"/>
      <c r="BA6" s="661"/>
      <c r="BB6" s="661"/>
      <c r="BC6" s="661"/>
      <c r="BD6" s="661"/>
      <c r="BE6" s="661"/>
      <c r="BF6" s="661"/>
      <c r="BG6" s="661"/>
      <c r="BH6" s="661"/>
      <c r="BI6" s="661"/>
      <c r="BJ6" s="661"/>
      <c r="BK6" s="661"/>
      <c r="BL6" s="661"/>
      <c r="BM6" s="661"/>
      <c r="BN6" s="661"/>
      <c r="BO6" s="661"/>
      <c r="BP6" s="661"/>
      <c r="BQ6" s="661"/>
    </row>
    <row r="7" spans="1:69" s="660" customFormat="1" ht="26.25">
      <c r="A7" s="723" t="s">
        <v>53</v>
      </c>
      <c r="B7" s="724" t="str">
        <f>จำนวนนักเรียนในระบบ!B5</f>
        <v>บางนราวิทยา</v>
      </c>
      <c r="C7" s="484">
        <v>15</v>
      </c>
      <c r="D7" s="484">
        <v>101</v>
      </c>
      <c r="E7" s="484">
        <v>101</v>
      </c>
      <c r="F7" s="484">
        <v>114</v>
      </c>
      <c r="G7" s="484">
        <f>SUM(C7:F7)</f>
        <v>331</v>
      </c>
      <c r="H7" s="484">
        <v>93</v>
      </c>
      <c r="I7" s="484">
        <v>89</v>
      </c>
      <c r="J7" s="484">
        <v>84</v>
      </c>
      <c r="K7" s="484">
        <v>83</v>
      </c>
      <c r="L7" s="484">
        <v>74</v>
      </c>
      <c r="M7" s="484">
        <v>82</v>
      </c>
      <c r="N7" s="484">
        <v>505</v>
      </c>
      <c r="O7" s="484">
        <v>0</v>
      </c>
      <c r="P7" s="484">
        <v>0</v>
      </c>
      <c r="Q7" s="484">
        <v>0</v>
      </c>
      <c r="R7" s="484">
        <v>0</v>
      </c>
      <c r="S7" s="484">
        <v>0</v>
      </c>
      <c r="T7" s="484">
        <v>0</v>
      </c>
      <c r="U7" s="484">
        <v>0</v>
      </c>
      <c r="V7" s="485">
        <v>0</v>
      </c>
      <c r="W7" s="484">
        <f>G7+N7+R7+V7</f>
        <v>836</v>
      </c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</row>
    <row r="8" spans="1:69" s="660" customFormat="1" ht="26.25">
      <c r="A8" s="723" t="s">
        <v>67</v>
      </c>
      <c r="B8" s="724" t="s">
        <v>116</v>
      </c>
      <c r="C8" s="484">
        <v>0</v>
      </c>
      <c r="D8" s="484">
        <v>237</v>
      </c>
      <c r="E8" s="484">
        <v>235</v>
      </c>
      <c r="F8" s="484">
        <v>198</v>
      </c>
      <c r="G8" s="484">
        <v>670</v>
      </c>
      <c r="H8" s="484">
        <v>286</v>
      </c>
      <c r="I8" s="484">
        <v>257</v>
      </c>
      <c r="J8" s="484">
        <v>233</v>
      </c>
      <c r="K8" s="484">
        <v>220</v>
      </c>
      <c r="L8" s="484">
        <v>230</v>
      </c>
      <c r="M8" s="484">
        <v>230</v>
      </c>
      <c r="N8" s="484">
        <v>1456</v>
      </c>
      <c r="O8" s="484">
        <v>27</v>
      </c>
      <c r="P8" s="484">
        <v>21</v>
      </c>
      <c r="Q8" s="484">
        <v>39</v>
      </c>
      <c r="R8" s="484">
        <v>87</v>
      </c>
      <c r="S8" s="484">
        <v>4</v>
      </c>
      <c r="T8" s="484">
        <v>9</v>
      </c>
      <c r="U8" s="484">
        <v>0</v>
      </c>
      <c r="V8" s="485">
        <v>13</v>
      </c>
      <c r="W8" s="484">
        <f>G8+N8+R8+V8</f>
        <v>2226</v>
      </c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</row>
    <row r="9" spans="1:69" s="660" customFormat="1" ht="26.25">
      <c r="A9" s="723" t="s">
        <v>68</v>
      </c>
      <c r="B9" s="724" t="s">
        <v>122</v>
      </c>
      <c r="C9" s="484">
        <v>0</v>
      </c>
      <c r="D9" s="484">
        <v>125</v>
      </c>
      <c r="E9" s="484">
        <v>150</v>
      </c>
      <c r="F9" s="484">
        <v>135</v>
      </c>
      <c r="G9" s="484">
        <v>410</v>
      </c>
      <c r="H9" s="484">
        <v>171</v>
      </c>
      <c r="I9" s="484">
        <v>114</v>
      </c>
      <c r="J9" s="484">
        <v>112</v>
      </c>
      <c r="K9" s="484">
        <v>106</v>
      </c>
      <c r="L9" s="484">
        <v>103</v>
      </c>
      <c r="M9" s="484">
        <v>120</v>
      </c>
      <c r="N9" s="484">
        <v>726</v>
      </c>
      <c r="O9" s="484">
        <v>0</v>
      </c>
      <c r="P9" s="484">
        <v>0</v>
      </c>
      <c r="Q9" s="484">
        <v>0</v>
      </c>
      <c r="R9" s="484">
        <v>0</v>
      </c>
      <c r="S9" s="484">
        <v>0</v>
      </c>
      <c r="T9" s="484">
        <v>0</v>
      </c>
      <c r="U9" s="484">
        <v>0</v>
      </c>
      <c r="V9" s="484">
        <v>0</v>
      </c>
      <c r="W9" s="484">
        <f>G9+N9+R9+V9</f>
        <v>1136</v>
      </c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</row>
    <row r="10" spans="1:69" s="660" customFormat="1" ht="26.25">
      <c r="A10" s="723" t="s">
        <v>69</v>
      </c>
      <c r="B10" s="724" t="s">
        <v>185</v>
      </c>
      <c r="C10" s="484">
        <v>0</v>
      </c>
      <c r="D10" s="484">
        <v>114</v>
      </c>
      <c r="E10" s="484">
        <v>150</v>
      </c>
      <c r="F10" s="484">
        <v>150</v>
      </c>
      <c r="G10" s="484">
        <v>414</v>
      </c>
      <c r="H10" s="484">
        <v>212</v>
      </c>
      <c r="I10" s="484">
        <v>206</v>
      </c>
      <c r="J10" s="484">
        <v>226</v>
      </c>
      <c r="K10" s="484">
        <v>220</v>
      </c>
      <c r="L10" s="484">
        <v>211</v>
      </c>
      <c r="M10" s="484">
        <v>229</v>
      </c>
      <c r="N10" s="484">
        <v>1304</v>
      </c>
      <c r="O10" s="484">
        <v>0</v>
      </c>
      <c r="P10" s="484">
        <v>0</v>
      </c>
      <c r="Q10" s="484">
        <v>0</v>
      </c>
      <c r="R10" s="484">
        <v>0</v>
      </c>
      <c r="S10" s="484">
        <v>0</v>
      </c>
      <c r="T10" s="484">
        <v>0</v>
      </c>
      <c r="U10" s="484">
        <v>0</v>
      </c>
      <c r="V10" s="485">
        <v>0</v>
      </c>
      <c r="W10" s="484">
        <f>G10+N10+R10+V10</f>
        <v>1718</v>
      </c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</row>
    <row r="11" spans="1:75" ht="26.25">
      <c r="A11" s="725" t="s">
        <v>70</v>
      </c>
      <c r="B11" s="726" t="s">
        <v>107</v>
      </c>
      <c r="C11" s="693">
        <v>104</v>
      </c>
      <c r="D11" s="693">
        <v>152</v>
      </c>
      <c r="E11" s="693">
        <v>116</v>
      </c>
      <c r="F11" s="693">
        <v>125</v>
      </c>
      <c r="G11" s="484">
        <v>497</v>
      </c>
      <c r="H11" s="693">
        <v>60</v>
      </c>
      <c r="I11" s="693">
        <v>61</v>
      </c>
      <c r="J11" s="693">
        <v>51</v>
      </c>
      <c r="K11" s="693">
        <v>42</v>
      </c>
      <c r="L11" s="693">
        <v>37</v>
      </c>
      <c r="M11" s="693">
        <v>21</v>
      </c>
      <c r="N11" s="484">
        <v>272</v>
      </c>
      <c r="O11" s="693">
        <v>0</v>
      </c>
      <c r="P11" s="693">
        <v>0</v>
      </c>
      <c r="Q11" s="693">
        <v>0</v>
      </c>
      <c r="R11" s="484">
        <v>0</v>
      </c>
      <c r="S11" s="693">
        <v>0</v>
      </c>
      <c r="T11" s="693">
        <v>0</v>
      </c>
      <c r="U11" s="693">
        <v>0</v>
      </c>
      <c r="V11" s="485">
        <v>0</v>
      </c>
      <c r="W11" s="484">
        <f>G11+N11+R11+V11</f>
        <v>769</v>
      </c>
      <c r="Z11" s="663" t="s">
        <v>831</v>
      </c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BW11" s="664"/>
    </row>
    <row r="12" spans="1:75" ht="26.25">
      <c r="A12" s="1007" t="s">
        <v>743</v>
      </c>
      <c r="B12" s="1008"/>
      <c r="C12" s="492">
        <f>SUM(C7:C11)</f>
        <v>119</v>
      </c>
      <c r="D12" s="492">
        <f aca="true" t="shared" si="0" ref="D12:V12">SUM(D7:D11)</f>
        <v>729</v>
      </c>
      <c r="E12" s="492">
        <f t="shared" si="0"/>
        <v>752</v>
      </c>
      <c r="F12" s="492">
        <f t="shared" si="0"/>
        <v>722</v>
      </c>
      <c r="G12" s="492">
        <f t="shared" si="0"/>
        <v>2322</v>
      </c>
      <c r="H12" s="492">
        <f t="shared" si="0"/>
        <v>822</v>
      </c>
      <c r="I12" s="492">
        <f t="shared" si="0"/>
        <v>727</v>
      </c>
      <c r="J12" s="492">
        <f t="shared" si="0"/>
        <v>706</v>
      </c>
      <c r="K12" s="492">
        <f t="shared" si="0"/>
        <v>671</v>
      </c>
      <c r="L12" s="492">
        <f t="shared" si="0"/>
        <v>655</v>
      </c>
      <c r="M12" s="492">
        <f t="shared" si="0"/>
        <v>682</v>
      </c>
      <c r="N12" s="492">
        <f t="shared" si="0"/>
        <v>4263</v>
      </c>
      <c r="O12" s="492">
        <f t="shared" si="0"/>
        <v>27</v>
      </c>
      <c r="P12" s="492">
        <f t="shared" si="0"/>
        <v>21</v>
      </c>
      <c r="Q12" s="492">
        <f t="shared" si="0"/>
        <v>39</v>
      </c>
      <c r="R12" s="492">
        <f t="shared" si="0"/>
        <v>87</v>
      </c>
      <c r="S12" s="492">
        <f t="shared" si="0"/>
        <v>4</v>
      </c>
      <c r="T12" s="492">
        <f t="shared" si="0"/>
        <v>9</v>
      </c>
      <c r="U12" s="492">
        <f t="shared" si="0"/>
        <v>0</v>
      </c>
      <c r="V12" s="492">
        <f t="shared" si="0"/>
        <v>13</v>
      </c>
      <c r="W12" s="484">
        <f aca="true" t="shared" si="1" ref="W12:W45">G12+N12+R12+V12</f>
        <v>6685</v>
      </c>
      <c r="BM12" s="664"/>
      <c r="BN12" s="664"/>
      <c r="BO12" s="664"/>
      <c r="BP12" s="664"/>
      <c r="BQ12" s="664"/>
      <c r="BR12" s="664"/>
      <c r="BS12" s="664"/>
      <c r="BT12" s="664"/>
      <c r="BU12" s="664"/>
      <c r="BV12" s="664"/>
      <c r="BW12" s="664"/>
    </row>
    <row r="13" spans="1:75" ht="26.25">
      <c r="A13" s="727" t="s">
        <v>87</v>
      </c>
      <c r="B13" s="728" t="s">
        <v>482</v>
      </c>
      <c r="C13" s="694">
        <v>41</v>
      </c>
      <c r="D13" s="694">
        <v>185</v>
      </c>
      <c r="E13" s="694">
        <v>186</v>
      </c>
      <c r="F13" s="695">
        <v>152</v>
      </c>
      <c r="G13" s="695">
        <f>SUM(C13:F13)</f>
        <v>564</v>
      </c>
      <c r="H13" s="484">
        <v>0</v>
      </c>
      <c r="I13" s="484">
        <v>0</v>
      </c>
      <c r="J13" s="484">
        <v>0</v>
      </c>
      <c r="K13" s="484">
        <v>0</v>
      </c>
      <c r="L13" s="484">
        <v>0</v>
      </c>
      <c r="M13" s="484">
        <v>0</v>
      </c>
      <c r="N13" s="484">
        <v>0</v>
      </c>
      <c r="O13" s="485">
        <v>0</v>
      </c>
      <c r="P13" s="484">
        <v>0</v>
      </c>
      <c r="Q13" s="484">
        <v>0</v>
      </c>
      <c r="R13" s="484">
        <v>0</v>
      </c>
      <c r="S13" s="484">
        <v>0</v>
      </c>
      <c r="T13" s="484">
        <v>0</v>
      </c>
      <c r="U13" s="484">
        <v>0</v>
      </c>
      <c r="V13" s="484">
        <v>0</v>
      </c>
      <c r="W13" s="484">
        <f t="shared" si="1"/>
        <v>564</v>
      </c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</row>
    <row r="14" spans="1:75" ht="26.25">
      <c r="A14" s="725" t="s">
        <v>88</v>
      </c>
      <c r="B14" s="726" t="s">
        <v>483</v>
      </c>
      <c r="C14" s="693">
        <v>0</v>
      </c>
      <c r="D14" s="696">
        <v>127</v>
      </c>
      <c r="E14" s="696">
        <v>115</v>
      </c>
      <c r="F14" s="697">
        <v>129</v>
      </c>
      <c r="G14" s="697">
        <f>SUM(D14:F14)</f>
        <v>371</v>
      </c>
      <c r="H14" s="697">
        <v>133</v>
      </c>
      <c r="I14" s="697">
        <v>140</v>
      </c>
      <c r="J14" s="697">
        <v>123</v>
      </c>
      <c r="K14" s="697">
        <v>119</v>
      </c>
      <c r="L14" s="697">
        <v>140</v>
      </c>
      <c r="M14" s="697">
        <v>107</v>
      </c>
      <c r="N14" s="697">
        <f>SUM(H14:M14)</f>
        <v>762</v>
      </c>
      <c r="O14" s="697">
        <v>65</v>
      </c>
      <c r="P14" s="697">
        <v>66</v>
      </c>
      <c r="Q14" s="697">
        <v>62</v>
      </c>
      <c r="R14" s="697">
        <f>SUM(O14:Q14)</f>
        <v>193</v>
      </c>
      <c r="S14" s="697">
        <v>37</v>
      </c>
      <c r="T14" s="696">
        <v>20</v>
      </c>
      <c r="U14" s="696"/>
      <c r="V14" s="698">
        <f>SUM(S14:U14)</f>
        <v>57</v>
      </c>
      <c r="W14" s="484">
        <f t="shared" si="1"/>
        <v>1383</v>
      </c>
      <c r="BM14" s="664"/>
      <c r="BN14" s="664"/>
      <c r="BO14" s="664"/>
      <c r="BP14" s="664"/>
      <c r="BQ14" s="664"/>
      <c r="BR14" s="664"/>
      <c r="BS14" s="664"/>
      <c r="BT14" s="664"/>
      <c r="BU14" s="664"/>
      <c r="BV14" s="664"/>
      <c r="BW14" s="664"/>
    </row>
    <row r="15" spans="1:75" ht="26.25">
      <c r="A15" s="1007" t="s">
        <v>744</v>
      </c>
      <c r="B15" s="1008"/>
      <c r="C15" s="492">
        <f>SUM(C13:C14)</f>
        <v>41</v>
      </c>
      <c r="D15" s="492">
        <f aca="true" t="shared" si="2" ref="D15:V15">SUM(D13:D14)</f>
        <v>312</v>
      </c>
      <c r="E15" s="492">
        <f t="shared" si="2"/>
        <v>301</v>
      </c>
      <c r="F15" s="492">
        <f t="shared" si="2"/>
        <v>281</v>
      </c>
      <c r="G15" s="492">
        <f t="shared" si="2"/>
        <v>935</v>
      </c>
      <c r="H15" s="492">
        <f t="shared" si="2"/>
        <v>133</v>
      </c>
      <c r="I15" s="492">
        <f t="shared" si="2"/>
        <v>140</v>
      </c>
      <c r="J15" s="492">
        <f t="shared" si="2"/>
        <v>123</v>
      </c>
      <c r="K15" s="492">
        <f t="shared" si="2"/>
        <v>119</v>
      </c>
      <c r="L15" s="492">
        <f t="shared" si="2"/>
        <v>140</v>
      </c>
      <c r="M15" s="492">
        <f t="shared" si="2"/>
        <v>107</v>
      </c>
      <c r="N15" s="492">
        <f t="shared" si="2"/>
        <v>762</v>
      </c>
      <c r="O15" s="492">
        <f t="shared" si="2"/>
        <v>65</v>
      </c>
      <c r="P15" s="492">
        <f t="shared" si="2"/>
        <v>66</v>
      </c>
      <c r="Q15" s="492">
        <f t="shared" si="2"/>
        <v>62</v>
      </c>
      <c r="R15" s="492">
        <f t="shared" si="2"/>
        <v>193</v>
      </c>
      <c r="S15" s="492">
        <f t="shared" si="2"/>
        <v>37</v>
      </c>
      <c r="T15" s="492">
        <f t="shared" si="2"/>
        <v>20</v>
      </c>
      <c r="U15" s="492">
        <f t="shared" si="2"/>
        <v>0</v>
      </c>
      <c r="V15" s="492">
        <f t="shared" si="2"/>
        <v>57</v>
      </c>
      <c r="W15" s="484">
        <f t="shared" si="1"/>
        <v>1947</v>
      </c>
      <c r="BM15" s="664"/>
      <c r="BN15" s="664"/>
      <c r="BO15" s="664"/>
      <c r="BP15" s="664"/>
      <c r="BQ15" s="664"/>
      <c r="BR15" s="664"/>
      <c r="BS15" s="664"/>
      <c r="BT15" s="664"/>
      <c r="BU15" s="664"/>
      <c r="BV15" s="664"/>
      <c r="BW15" s="664"/>
    </row>
    <row r="16" spans="1:75" ht="26.25">
      <c r="A16" s="727" t="s">
        <v>89</v>
      </c>
      <c r="B16" s="729" t="s">
        <v>330</v>
      </c>
      <c r="C16" s="699">
        <v>0</v>
      </c>
      <c r="D16" s="699">
        <v>200</v>
      </c>
      <c r="E16" s="699">
        <v>314</v>
      </c>
      <c r="F16" s="699">
        <v>287</v>
      </c>
      <c r="G16" s="699">
        <f>SUM(D16:F16)</f>
        <v>801</v>
      </c>
      <c r="H16" s="699">
        <v>270</v>
      </c>
      <c r="I16" s="699">
        <v>254</v>
      </c>
      <c r="J16" s="699">
        <v>242</v>
      </c>
      <c r="K16" s="699">
        <v>215</v>
      </c>
      <c r="L16" s="699">
        <v>184</v>
      </c>
      <c r="M16" s="699">
        <v>142</v>
      </c>
      <c r="N16" s="699">
        <f aca="true" t="shared" si="3" ref="N16:N21">SUM(H16:M16)</f>
        <v>1307</v>
      </c>
      <c r="O16" s="699">
        <v>0</v>
      </c>
      <c r="P16" s="699">
        <v>0</v>
      </c>
      <c r="Q16" s="699">
        <v>0</v>
      </c>
      <c r="R16" s="699">
        <v>0</v>
      </c>
      <c r="S16" s="699">
        <v>0</v>
      </c>
      <c r="T16" s="699">
        <v>0</v>
      </c>
      <c r="U16" s="699">
        <v>0</v>
      </c>
      <c r="V16" s="699">
        <v>0</v>
      </c>
      <c r="W16" s="484">
        <f t="shared" si="1"/>
        <v>2108</v>
      </c>
      <c r="X16" s="662"/>
      <c r="Y16" s="662"/>
      <c r="Z16" s="662"/>
      <c r="AA16" s="662"/>
      <c r="AB16" s="662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4"/>
      <c r="BG16" s="664"/>
      <c r="BH16" s="664"/>
      <c r="BI16" s="664"/>
      <c r="BJ16" s="664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664"/>
      <c r="BV16" s="664"/>
      <c r="BW16" s="664"/>
    </row>
    <row r="17" spans="1:75" ht="26.25">
      <c r="A17" s="723" t="s">
        <v>90</v>
      </c>
      <c r="B17" s="496" t="s">
        <v>337</v>
      </c>
      <c r="C17" s="298">
        <v>0</v>
      </c>
      <c r="D17" s="298">
        <v>83</v>
      </c>
      <c r="E17" s="298">
        <v>102</v>
      </c>
      <c r="F17" s="298">
        <v>78</v>
      </c>
      <c r="G17" s="700">
        <v>263</v>
      </c>
      <c r="H17" s="298">
        <v>85</v>
      </c>
      <c r="I17" s="298">
        <v>81</v>
      </c>
      <c r="J17" s="298">
        <v>83</v>
      </c>
      <c r="K17" s="298">
        <v>105</v>
      </c>
      <c r="L17" s="298">
        <v>95</v>
      </c>
      <c r="M17" s="298">
        <v>103</v>
      </c>
      <c r="N17" s="700">
        <f t="shared" si="3"/>
        <v>552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484">
        <f t="shared" si="1"/>
        <v>815</v>
      </c>
      <c r="X17" s="662"/>
      <c r="Y17" s="662"/>
      <c r="Z17" s="662"/>
      <c r="AA17" s="662"/>
      <c r="AB17" s="662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664"/>
      <c r="BV17" s="664"/>
      <c r="BW17" s="664"/>
    </row>
    <row r="18" spans="1:75" ht="26.25">
      <c r="A18" s="723" t="s">
        <v>91</v>
      </c>
      <c r="B18" s="496" t="s">
        <v>342</v>
      </c>
      <c r="C18" s="484">
        <v>0</v>
      </c>
      <c r="D18" s="484">
        <v>0</v>
      </c>
      <c r="E18" s="484">
        <v>0</v>
      </c>
      <c r="F18" s="484">
        <v>0</v>
      </c>
      <c r="G18" s="484">
        <v>0</v>
      </c>
      <c r="H18" s="484">
        <v>64</v>
      </c>
      <c r="I18" s="484">
        <v>38</v>
      </c>
      <c r="J18" s="484">
        <v>33</v>
      </c>
      <c r="K18" s="484">
        <v>57</v>
      </c>
      <c r="L18" s="484">
        <v>57</v>
      </c>
      <c r="M18" s="484">
        <v>40</v>
      </c>
      <c r="N18" s="700">
        <f t="shared" si="3"/>
        <v>289</v>
      </c>
      <c r="O18" s="699">
        <v>0</v>
      </c>
      <c r="P18" s="699">
        <v>0</v>
      </c>
      <c r="Q18" s="699">
        <v>0</v>
      </c>
      <c r="R18" s="699">
        <v>0</v>
      </c>
      <c r="S18" s="699">
        <v>0</v>
      </c>
      <c r="T18" s="699">
        <v>0</v>
      </c>
      <c r="U18" s="699">
        <v>0</v>
      </c>
      <c r="V18" s="699">
        <v>0</v>
      </c>
      <c r="W18" s="484">
        <f t="shared" si="1"/>
        <v>289</v>
      </c>
      <c r="BM18" s="664"/>
      <c r="BN18" s="664"/>
      <c r="BO18" s="664"/>
      <c r="BP18" s="664"/>
      <c r="BQ18" s="664"/>
      <c r="BR18" s="664"/>
      <c r="BS18" s="664"/>
      <c r="BT18" s="664"/>
      <c r="BU18" s="664"/>
      <c r="BV18" s="664"/>
      <c r="BW18" s="664"/>
    </row>
    <row r="19" spans="1:75" ht="26.25">
      <c r="A19" s="723" t="s">
        <v>92</v>
      </c>
      <c r="B19" s="496" t="s">
        <v>348</v>
      </c>
      <c r="C19" s="484">
        <v>0</v>
      </c>
      <c r="D19" s="484">
        <v>30</v>
      </c>
      <c r="E19" s="484">
        <v>54</v>
      </c>
      <c r="F19" s="484">
        <v>56</v>
      </c>
      <c r="G19" s="699">
        <f>SUM(D19:F19)</f>
        <v>140</v>
      </c>
      <c r="H19" s="699">
        <v>0</v>
      </c>
      <c r="I19" s="699">
        <v>0</v>
      </c>
      <c r="J19" s="699">
        <v>0</v>
      </c>
      <c r="K19" s="699">
        <v>0</v>
      </c>
      <c r="L19" s="699">
        <v>0</v>
      </c>
      <c r="M19" s="699">
        <v>0</v>
      </c>
      <c r="N19" s="700">
        <f t="shared" si="3"/>
        <v>0</v>
      </c>
      <c r="O19" s="699">
        <v>0</v>
      </c>
      <c r="P19" s="699">
        <v>0</v>
      </c>
      <c r="Q19" s="699">
        <v>0</v>
      </c>
      <c r="R19" s="699">
        <v>0</v>
      </c>
      <c r="S19" s="699">
        <v>0</v>
      </c>
      <c r="T19" s="699">
        <v>0</v>
      </c>
      <c r="U19" s="699">
        <v>0</v>
      </c>
      <c r="V19" s="699">
        <v>0</v>
      </c>
      <c r="W19" s="484">
        <f t="shared" si="1"/>
        <v>140</v>
      </c>
      <c r="BM19" s="664"/>
      <c r="BN19" s="664"/>
      <c r="BO19" s="664"/>
      <c r="BP19" s="664"/>
      <c r="BQ19" s="664"/>
      <c r="BR19" s="664"/>
      <c r="BS19" s="664"/>
      <c r="BT19" s="664"/>
      <c r="BU19" s="664"/>
      <c r="BV19" s="664"/>
      <c r="BW19" s="664"/>
    </row>
    <row r="20" spans="1:23" ht="26.25">
      <c r="A20" s="723" t="s">
        <v>210</v>
      </c>
      <c r="B20" s="496" t="s">
        <v>351</v>
      </c>
      <c r="C20" s="484">
        <v>0</v>
      </c>
      <c r="D20" s="484">
        <v>61</v>
      </c>
      <c r="E20" s="484">
        <v>72</v>
      </c>
      <c r="F20" s="484">
        <v>73</v>
      </c>
      <c r="G20" s="484">
        <v>196</v>
      </c>
      <c r="H20" s="484">
        <v>48</v>
      </c>
      <c r="I20" s="484">
        <v>32</v>
      </c>
      <c r="J20" s="484">
        <v>19</v>
      </c>
      <c r="K20" s="484">
        <v>32</v>
      </c>
      <c r="L20" s="484">
        <v>23</v>
      </c>
      <c r="M20" s="484">
        <v>19</v>
      </c>
      <c r="N20" s="700">
        <f t="shared" si="3"/>
        <v>173</v>
      </c>
      <c r="O20" s="484">
        <v>0</v>
      </c>
      <c r="P20" s="484">
        <v>0</v>
      </c>
      <c r="Q20" s="484">
        <v>0</v>
      </c>
      <c r="R20" s="484">
        <v>0</v>
      </c>
      <c r="S20" s="484">
        <v>0</v>
      </c>
      <c r="T20" s="484">
        <v>0</v>
      </c>
      <c r="U20" s="484">
        <v>0</v>
      </c>
      <c r="V20" s="484">
        <v>0</v>
      </c>
      <c r="W20" s="484">
        <f t="shared" si="1"/>
        <v>369</v>
      </c>
    </row>
    <row r="21" spans="1:23" ht="26.25">
      <c r="A21" s="723" t="s">
        <v>211</v>
      </c>
      <c r="B21" s="496" t="s">
        <v>356</v>
      </c>
      <c r="C21" s="484">
        <v>0</v>
      </c>
      <c r="D21" s="484">
        <v>0</v>
      </c>
      <c r="E21" s="484">
        <v>0</v>
      </c>
      <c r="F21" s="484">
        <v>0</v>
      </c>
      <c r="G21" s="484">
        <v>0</v>
      </c>
      <c r="H21" s="484">
        <v>35</v>
      </c>
      <c r="I21" s="484">
        <v>29</v>
      </c>
      <c r="J21" s="484">
        <v>26</v>
      </c>
      <c r="K21" s="484">
        <v>14</v>
      </c>
      <c r="L21" s="484">
        <v>18</v>
      </c>
      <c r="M21" s="484"/>
      <c r="N21" s="700">
        <f t="shared" si="3"/>
        <v>122</v>
      </c>
      <c r="O21" s="484">
        <v>0</v>
      </c>
      <c r="P21" s="484">
        <v>0</v>
      </c>
      <c r="Q21" s="484">
        <v>0</v>
      </c>
      <c r="R21" s="484">
        <v>0</v>
      </c>
      <c r="S21" s="484">
        <v>0</v>
      </c>
      <c r="T21" s="484">
        <v>0</v>
      </c>
      <c r="U21" s="484">
        <v>0</v>
      </c>
      <c r="V21" s="484">
        <v>0</v>
      </c>
      <c r="W21" s="484">
        <f t="shared" si="1"/>
        <v>122</v>
      </c>
    </row>
    <row r="22" spans="1:23" ht="26.25">
      <c r="A22" s="1007" t="s">
        <v>746</v>
      </c>
      <c r="B22" s="1008"/>
      <c r="C22" s="492">
        <f>SUM(C16:C21)</f>
        <v>0</v>
      </c>
      <c r="D22" s="492">
        <f>SUM(D16:D21)</f>
        <v>374</v>
      </c>
      <c r="E22" s="492">
        <f>SUM(E16:E21)</f>
        <v>542</v>
      </c>
      <c r="F22" s="492">
        <f>SUM(F16:F21)</f>
        <v>494</v>
      </c>
      <c r="G22" s="492">
        <f>SUM(G16:G21)</f>
        <v>1400</v>
      </c>
      <c r="H22" s="492">
        <f aca="true" t="shared" si="4" ref="H22:V22">SUM(H16:H21)</f>
        <v>502</v>
      </c>
      <c r="I22" s="492">
        <f t="shared" si="4"/>
        <v>434</v>
      </c>
      <c r="J22" s="492">
        <f t="shared" si="4"/>
        <v>403</v>
      </c>
      <c r="K22" s="492">
        <f t="shared" si="4"/>
        <v>423</v>
      </c>
      <c r="L22" s="492">
        <f t="shared" si="4"/>
        <v>377</v>
      </c>
      <c r="M22" s="492">
        <f t="shared" si="4"/>
        <v>304</v>
      </c>
      <c r="N22" s="492">
        <f>SUM(N16:N21)</f>
        <v>2443</v>
      </c>
      <c r="O22" s="492">
        <f t="shared" si="4"/>
        <v>0</v>
      </c>
      <c r="P22" s="492">
        <f t="shared" si="4"/>
        <v>0</v>
      </c>
      <c r="Q22" s="492">
        <f t="shared" si="4"/>
        <v>0</v>
      </c>
      <c r="R22" s="492">
        <f t="shared" si="4"/>
        <v>0</v>
      </c>
      <c r="S22" s="492">
        <f t="shared" si="4"/>
        <v>0</v>
      </c>
      <c r="T22" s="492">
        <f t="shared" si="4"/>
        <v>0</v>
      </c>
      <c r="U22" s="492">
        <f t="shared" si="4"/>
        <v>0</v>
      </c>
      <c r="V22" s="492">
        <f t="shared" si="4"/>
        <v>0</v>
      </c>
      <c r="W22" s="484">
        <f t="shared" si="1"/>
        <v>3843</v>
      </c>
    </row>
    <row r="23" spans="1:23" ht="26.25">
      <c r="A23" s="727" t="s">
        <v>212</v>
      </c>
      <c r="B23" s="728" t="s">
        <v>452</v>
      </c>
      <c r="C23" s="701">
        <v>17</v>
      </c>
      <c r="D23" s="702">
        <v>35</v>
      </c>
      <c r="E23" s="702">
        <v>28</v>
      </c>
      <c r="F23" s="702">
        <v>28</v>
      </c>
      <c r="G23" s="703">
        <f aca="true" t="shared" si="5" ref="G23:G28">SUM(C23:F23)</f>
        <v>108</v>
      </c>
      <c r="H23" s="702">
        <v>30</v>
      </c>
      <c r="I23" s="702">
        <v>27</v>
      </c>
      <c r="J23" s="702">
        <v>31</v>
      </c>
      <c r="K23" s="702">
        <v>34</v>
      </c>
      <c r="L23" s="702">
        <v>24</v>
      </c>
      <c r="M23" s="702">
        <v>27</v>
      </c>
      <c r="N23" s="703">
        <f aca="true" t="shared" si="6" ref="N23:N28">SUM(H23:M23)</f>
        <v>173</v>
      </c>
      <c r="O23" s="704">
        <v>16</v>
      </c>
      <c r="P23" s="704">
        <v>29</v>
      </c>
      <c r="Q23" s="704">
        <v>44</v>
      </c>
      <c r="R23" s="705">
        <f aca="true" t="shared" si="7" ref="R23:R28">SUM(O23:Q23)</f>
        <v>89</v>
      </c>
      <c r="S23" s="484">
        <v>0</v>
      </c>
      <c r="T23" s="484">
        <v>0</v>
      </c>
      <c r="U23" s="484">
        <v>0</v>
      </c>
      <c r="V23" s="484">
        <f aca="true" t="shared" si="8" ref="V23:V28">SUM(S23:U23)</f>
        <v>0</v>
      </c>
      <c r="W23" s="484">
        <f t="shared" si="1"/>
        <v>370</v>
      </c>
    </row>
    <row r="24" spans="1:23" ht="26.25">
      <c r="A24" s="723" t="s">
        <v>213</v>
      </c>
      <c r="B24" s="730" t="s">
        <v>453</v>
      </c>
      <c r="C24" s="706">
        <v>0</v>
      </c>
      <c r="D24" s="484">
        <v>72</v>
      </c>
      <c r="E24" s="484">
        <v>97</v>
      </c>
      <c r="F24" s="484">
        <v>104</v>
      </c>
      <c r="G24" s="703">
        <f t="shared" si="5"/>
        <v>273</v>
      </c>
      <c r="H24" s="706">
        <v>0</v>
      </c>
      <c r="I24" s="706">
        <v>0</v>
      </c>
      <c r="J24" s="706">
        <v>0</v>
      </c>
      <c r="K24" s="706">
        <v>0</v>
      </c>
      <c r="L24" s="706">
        <v>0</v>
      </c>
      <c r="M24" s="706">
        <v>0</v>
      </c>
      <c r="N24" s="703">
        <f t="shared" si="6"/>
        <v>0</v>
      </c>
      <c r="O24" s="706">
        <v>0</v>
      </c>
      <c r="P24" s="706">
        <v>0</v>
      </c>
      <c r="Q24" s="706">
        <v>0</v>
      </c>
      <c r="R24" s="703">
        <f t="shared" si="7"/>
        <v>0</v>
      </c>
      <c r="S24" s="484">
        <v>0</v>
      </c>
      <c r="T24" s="484">
        <v>0</v>
      </c>
      <c r="U24" s="484">
        <v>0</v>
      </c>
      <c r="V24" s="699">
        <f t="shared" si="8"/>
        <v>0</v>
      </c>
      <c r="W24" s="484">
        <f t="shared" si="1"/>
        <v>273</v>
      </c>
    </row>
    <row r="25" spans="1:23" ht="26.25">
      <c r="A25" s="723" t="s">
        <v>406</v>
      </c>
      <c r="B25" s="494" t="s">
        <v>454</v>
      </c>
      <c r="C25" s="706">
        <v>0</v>
      </c>
      <c r="D25" s="484">
        <v>122</v>
      </c>
      <c r="E25" s="484">
        <v>98</v>
      </c>
      <c r="F25" s="484">
        <v>80</v>
      </c>
      <c r="G25" s="703">
        <f t="shared" si="5"/>
        <v>300</v>
      </c>
      <c r="H25" s="484">
        <v>55</v>
      </c>
      <c r="I25" s="484">
        <v>49</v>
      </c>
      <c r="J25" s="484">
        <v>44</v>
      </c>
      <c r="K25" s="484">
        <v>35</v>
      </c>
      <c r="L25" s="484">
        <v>47</v>
      </c>
      <c r="M25" s="484">
        <v>33</v>
      </c>
      <c r="N25" s="703">
        <f t="shared" si="6"/>
        <v>263</v>
      </c>
      <c r="O25" s="484">
        <v>32</v>
      </c>
      <c r="P25" s="484">
        <v>30</v>
      </c>
      <c r="Q25" s="484">
        <v>24</v>
      </c>
      <c r="R25" s="703">
        <f t="shared" si="7"/>
        <v>86</v>
      </c>
      <c r="S25" s="484">
        <v>0</v>
      </c>
      <c r="T25" s="484">
        <v>0</v>
      </c>
      <c r="U25" s="484">
        <v>0</v>
      </c>
      <c r="V25" s="699">
        <f t="shared" si="8"/>
        <v>0</v>
      </c>
      <c r="W25" s="484">
        <f t="shared" si="1"/>
        <v>649</v>
      </c>
    </row>
    <row r="26" spans="1:23" ht="26.25">
      <c r="A26" s="723" t="s">
        <v>637</v>
      </c>
      <c r="B26" s="730" t="s">
        <v>455</v>
      </c>
      <c r="C26" s="706">
        <v>0</v>
      </c>
      <c r="D26" s="484">
        <v>125</v>
      </c>
      <c r="E26" s="484">
        <v>68</v>
      </c>
      <c r="F26" s="485">
        <v>78</v>
      </c>
      <c r="G26" s="703">
        <f t="shared" si="5"/>
        <v>271</v>
      </c>
      <c r="H26" s="485">
        <v>90</v>
      </c>
      <c r="I26" s="485">
        <v>106</v>
      </c>
      <c r="J26" s="485">
        <v>95</v>
      </c>
      <c r="K26" s="485">
        <v>89</v>
      </c>
      <c r="L26" s="485">
        <v>74</v>
      </c>
      <c r="M26" s="485">
        <v>65</v>
      </c>
      <c r="N26" s="703">
        <f t="shared" si="6"/>
        <v>519</v>
      </c>
      <c r="O26" s="484">
        <v>0</v>
      </c>
      <c r="P26" s="484">
        <v>0</v>
      </c>
      <c r="Q26" s="484">
        <v>0</v>
      </c>
      <c r="R26" s="703">
        <f t="shared" si="7"/>
        <v>0</v>
      </c>
      <c r="S26" s="484">
        <v>0</v>
      </c>
      <c r="T26" s="484">
        <v>0</v>
      </c>
      <c r="U26" s="484">
        <v>0</v>
      </c>
      <c r="V26" s="699">
        <f t="shared" si="8"/>
        <v>0</v>
      </c>
      <c r="W26" s="484">
        <f t="shared" si="1"/>
        <v>790</v>
      </c>
    </row>
    <row r="27" spans="1:23" ht="26.25">
      <c r="A27" s="723" t="s">
        <v>638</v>
      </c>
      <c r="B27" s="494" t="s">
        <v>456</v>
      </c>
      <c r="C27" s="706">
        <v>0</v>
      </c>
      <c r="D27" s="484">
        <v>40</v>
      </c>
      <c r="E27" s="484">
        <v>80</v>
      </c>
      <c r="F27" s="485">
        <v>80</v>
      </c>
      <c r="G27" s="703">
        <f t="shared" si="5"/>
        <v>200</v>
      </c>
      <c r="H27" s="484">
        <v>0</v>
      </c>
      <c r="I27" s="484">
        <v>0</v>
      </c>
      <c r="J27" s="484">
        <v>0</v>
      </c>
      <c r="K27" s="484">
        <v>0</v>
      </c>
      <c r="L27" s="484">
        <v>0</v>
      </c>
      <c r="M27" s="484">
        <v>0</v>
      </c>
      <c r="N27" s="703">
        <f t="shared" si="6"/>
        <v>0</v>
      </c>
      <c r="O27" s="484">
        <v>0</v>
      </c>
      <c r="P27" s="484">
        <v>0</v>
      </c>
      <c r="Q27" s="484">
        <v>0</v>
      </c>
      <c r="R27" s="703">
        <f t="shared" si="7"/>
        <v>0</v>
      </c>
      <c r="S27" s="484">
        <v>0</v>
      </c>
      <c r="T27" s="484">
        <v>0</v>
      </c>
      <c r="U27" s="484">
        <v>0</v>
      </c>
      <c r="V27" s="699">
        <f t="shared" si="8"/>
        <v>0</v>
      </c>
      <c r="W27" s="484">
        <f t="shared" si="1"/>
        <v>200</v>
      </c>
    </row>
    <row r="28" spans="1:23" ht="26.25">
      <c r="A28" s="725" t="s">
        <v>639</v>
      </c>
      <c r="B28" s="726" t="s">
        <v>423</v>
      </c>
      <c r="C28" s="707">
        <v>0</v>
      </c>
      <c r="D28" s="693">
        <v>152</v>
      </c>
      <c r="E28" s="693">
        <v>77</v>
      </c>
      <c r="F28" s="708">
        <v>78</v>
      </c>
      <c r="G28" s="703">
        <f t="shared" si="5"/>
        <v>307</v>
      </c>
      <c r="H28" s="709">
        <v>133</v>
      </c>
      <c r="I28" s="693">
        <v>43</v>
      </c>
      <c r="J28" s="693">
        <v>0</v>
      </c>
      <c r="K28" s="693">
        <v>0</v>
      </c>
      <c r="L28" s="693">
        <v>0</v>
      </c>
      <c r="M28" s="693">
        <v>0</v>
      </c>
      <c r="N28" s="703">
        <f t="shared" si="6"/>
        <v>176</v>
      </c>
      <c r="O28" s="693">
        <v>0</v>
      </c>
      <c r="P28" s="693">
        <v>0</v>
      </c>
      <c r="Q28" s="693">
        <v>0</v>
      </c>
      <c r="R28" s="703">
        <f t="shared" si="7"/>
        <v>0</v>
      </c>
      <c r="S28" s="693">
        <v>0</v>
      </c>
      <c r="T28" s="693">
        <v>0</v>
      </c>
      <c r="U28" s="693">
        <v>0</v>
      </c>
      <c r="V28" s="699">
        <f t="shared" si="8"/>
        <v>0</v>
      </c>
      <c r="W28" s="484">
        <f t="shared" si="1"/>
        <v>483</v>
      </c>
    </row>
    <row r="29" spans="1:23" ht="26.25">
      <c r="A29" s="1007" t="s">
        <v>747</v>
      </c>
      <c r="B29" s="1008"/>
      <c r="C29" s="710">
        <f>SUM(C23:C28)</f>
        <v>17</v>
      </c>
      <c r="D29" s="710">
        <f>SUM(D23:D28)</f>
        <v>546</v>
      </c>
      <c r="E29" s="710">
        <f>SUM(E23:E28)</f>
        <v>448</v>
      </c>
      <c r="F29" s="710">
        <f>SUM(F23:F28)</f>
        <v>448</v>
      </c>
      <c r="G29" s="710">
        <f>SUM(G23:G28)</f>
        <v>1459</v>
      </c>
      <c r="H29" s="710">
        <f aca="true" t="shared" si="9" ref="H29:V29">SUM(H23:H28)</f>
        <v>308</v>
      </c>
      <c r="I29" s="710">
        <f t="shared" si="9"/>
        <v>225</v>
      </c>
      <c r="J29" s="710">
        <f t="shared" si="9"/>
        <v>170</v>
      </c>
      <c r="K29" s="710">
        <f t="shared" si="9"/>
        <v>158</v>
      </c>
      <c r="L29" s="710">
        <f t="shared" si="9"/>
        <v>145</v>
      </c>
      <c r="M29" s="710">
        <f t="shared" si="9"/>
        <v>125</v>
      </c>
      <c r="N29" s="710">
        <f t="shared" si="9"/>
        <v>1131</v>
      </c>
      <c r="O29" s="710">
        <f t="shared" si="9"/>
        <v>48</v>
      </c>
      <c r="P29" s="710">
        <f t="shared" si="9"/>
        <v>59</v>
      </c>
      <c r="Q29" s="710">
        <f t="shared" si="9"/>
        <v>68</v>
      </c>
      <c r="R29" s="710">
        <f t="shared" si="9"/>
        <v>175</v>
      </c>
      <c r="S29" s="710">
        <f t="shared" si="9"/>
        <v>0</v>
      </c>
      <c r="T29" s="710">
        <f t="shared" si="9"/>
        <v>0</v>
      </c>
      <c r="U29" s="710">
        <f t="shared" si="9"/>
        <v>0</v>
      </c>
      <c r="V29" s="710">
        <f t="shared" si="9"/>
        <v>0</v>
      </c>
      <c r="W29" s="484">
        <f t="shared" si="1"/>
        <v>2765</v>
      </c>
    </row>
    <row r="30" spans="1:23" ht="26.25">
      <c r="A30" s="731" t="s">
        <v>640</v>
      </c>
      <c r="B30" s="732" t="s">
        <v>719</v>
      </c>
      <c r="C30" s="711">
        <v>15</v>
      </c>
      <c r="D30" s="711">
        <v>60</v>
      </c>
      <c r="E30" s="711">
        <v>78</v>
      </c>
      <c r="F30" s="711">
        <v>90</v>
      </c>
      <c r="G30" s="711">
        <f>SUM(C30:F30)</f>
        <v>243</v>
      </c>
      <c r="H30" s="711">
        <v>45</v>
      </c>
      <c r="I30" s="711">
        <v>46</v>
      </c>
      <c r="J30" s="711">
        <v>31</v>
      </c>
      <c r="K30" s="711">
        <v>32</v>
      </c>
      <c r="L30" s="711">
        <v>23</v>
      </c>
      <c r="M30" s="711">
        <v>22</v>
      </c>
      <c r="N30" s="711">
        <f>SUM(H30:M30)</f>
        <v>199</v>
      </c>
      <c r="O30" s="711">
        <v>0</v>
      </c>
      <c r="P30" s="711">
        <v>0</v>
      </c>
      <c r="Q30" s="711">
        <v>0</v>
      </c>
      <c r="R30" s="711">
        <v>0</v>
      </c>
      <c r="S30" s="711">
        <v>0</v>
      </c>
      <c r="T30" s="711">
        <v>0</v>
      </c>
      <c r="U30" s="711">
        <v>0</v>
      </c>
      <c r="V30" s="711">
        <v>0</v>
      </c>
      <c r="W30" s="484">
        <f t="shared" si="1"/>
        <v>442</v>
      </c>
    </row>
    <row r="31" spans="1:23" ht="26.25">
      <c r="A31" s="1007" t="s">
        <v>748</v>
      </c>
      <c r="B31" s="1008"/>
      <c r="C31" s="492">
        <f>SUM(C30)</f>
        <v>15</v>
      </c>
      <c r="D31" s="492">
        <f aca="true" t="shared" si="10" ref="D31:V31">SUM(D30)</f>
        <v>60</v>
      </c>
      <c r="E31" s="492">
        <f t="shared" si="10"/>
        <v>78</v>
      </c>
      <c r="F31" s="492">
        <f t="shared" si="10"/>
        <v>90</v>
      </c>
      <c r="G31" s="492">
        <f t="shared" si="10"/>
        <v>243</v>
      </c>
      <c r="H31" s="492">
        <f t="shared" si="10"/>
        <v>45</v>
      </c>
      <c r="I31" s="492">
        <f t="shared" si="10"/>
        <v>46</v>
      </c>
      <c r="J31" s="492">
        <f t="shared" si="10"/>
        <v>31</v>
      </c>
      <c r="K31" s="492">
        <f t="shared" si="10"/>
        <v>32</v>
      </c>
      <c r="L31" s="492">
        <f t="shared" si="10"/>
        <v>23</v>
      </c>
      <c r="M31" s="492">
        <f t="shared" si="10"/>
        <v>22</v>
      </c>
      <c r="N31" s="492">
        <f t="shared" si="10"/>
        <v>199</v>
      </c>
      <c r="O31" s="492">
        <f t="shared" si="10"/>
        <v>0</v>
      </c>
      <c r="P31" s="492">
        <f t="shared" si="10"/>
        <v>0</v>
      </c>
      <c r="Q31" s="492">
        <f t="shared" si="10"/>
        <v>0</v>
      </c>
      <c r="R31" s="492">
        <f t="shared" si="10"/>
        <v>0</v>
      </c>
      <c r="S31" s="492">
        <f t="shared" si="10"/>
        <v>0</v>
      </c>
      <c r="T31" s="492">
        <f t="shared" si="10"/>
        <v>0</v>
      </c>
      <c r="U31" s="492">
        <f t="shared" si="10"/>
        <v>0</v>
      </c>
      <c r="V31" s="492">
        <f t="shared" si="10"/>
        <v>0</v>
      </c>
      <c r="W31" s="484">
        <f t="shared" si="1"/>
        <v>442</v>
      </c>
    </row>
    <row r="32" spans="1:23" ht="26.25">
      <c r="A32" s="731" t="s">
        <v>558</v>
      </c>
      <c r="B32" s="732" t="s">
        <v>509</v>
      </c>
      <c r="C32" s="712">
        <v>27</v>
      </c>
      <c r="D32" s="484">
        <v>101</v>
      </c>
      <c r="E32" s="484">
        <v>104</v>
      </c>
      <c r="F32" s="484">
        <v>81</v>
      </c>
      <c r="G32" s="484">
        <v>313</v>
      </c>
      <c r="H32" s="713">
        <v>0</v>
      </c>
      <c r="I32" s="713">
        <v>0</v>
      </c>
      <c r="J32" s="713">
        <v>0</v>
      </c>
      <c r="K32" s="713">
        <v>0</v>
      </c>
      <c r="L32" s="713">
        <v>0</v>
      </c>
      <c r="M32" s="713">
        <v>0</v>
      </c>
      <c r="N32" s="713">
        <v>0</v>
      </c>
      <c r="O32" s="713">
        <v>0</v>
      </c>
      <c r="P32" s="713">
        <v>0</v>
      </c>
      <c r="Q32" s="713">
        <v>0</v>
      </c>
      <c r="R32" s="713">
        <v>0</v>
      </c>
      <c r="S32" s="713">
        <v>0</v>
      </c>
      <c r="T32" s="713">
        <v>0</v>
      </c>
      <c r="U32" s="713">
        <v>0</v>
      </c>
      <c r="V32" s="713">
        <f>SUM(O32:U32)</f>
        <v>0</v>
      </c>
      <c r="W32" s="484">
        <f t="shared" si="1"/>
        <v>313</v>
      </c>
    </row>
    <row r="33" spans="1:23" ht="26.25">
      <c r="A33" s="1007" t="s">
        <v>749</v>
      </c>
      <c r="B33" s="1008"/>
      <c r="C33" s="492">
        <f>SUM(C32)</f>
        <v>27</v>
      </c>
      <c r="D33" s="492">
        <f aca="true" t="shared" si="11" ref="D33:V33">SUM(D32)</f>
        <v>101</v>
      </c>
      <c r="E33" s="492">
        <f t="shared" si="11"/>
        <v>104</v>
      </c>
      <c r="F33" s="492">
        <f t="shared" si="11"/>
        <v>81</v>
      </c>
      <c r="G33" s="492">
        <f t="shared" si="11"/>
        <v>313</v>
      </c>
      <c r="H33" s="492">
        <f t="shared" si="11"/>
        <v>0</v>
      </c>
      <c r="I33" s="492">
        <f t="shared" si="11"/>
        <v>0</v>
      </c>
      <c r="J33" s="492">
        <f t="shared" si="11"/>
        <v>0</v>
      </c>
      <c r="K33" s="492">
        <f t="shared" si="11"/>
        <v>0</v>
      </c>
      <c r="L33" s="492">
        <f t="shared" si="11"/>
        <v>0</v>
      </c>
      <c r="M33" s="492">
        <f t="shared" si="11"/>
        <v>0</v>
      </c>
      <c r="N33" s="492">
        <f t="shared" si="11"/>
        <v>0</v>
      </c>
      <c r="O33" s="492">
        <f t="shared" si="11"/>
        <v>0</v>
      </c>
      <c r="P33" s="492">
        <f t="shared" si="11"/>
        <v>0</v>
      </c>
      <c r="Q33" s="492">
        <f t="shared" si="11"/>
        <v>0</v>
      </c>
      <c r="R33" s="492">
        <f t="shared" si="11"/>
        <v>0</v>
      </c>
      <c r="S33" s="492">
        <f t="shared" si="11"/>
        <v>0</v>
      </c>
      <c r="T33" s="492">
        <f t="shared" si="11"/>
        <v>0</v>
      </c>
      <c r="U33" s="492">
        <f t="shared" si="11"/>
        <v>0</v>
      </c>
      <c r="V33" s="492">
        <f t="shared" si="11"/>
        <v>0</v>
      </c>
      <c r="W33" s="484">
        <f t="shared" si="1"/>
        <v>313</v>
      </c>
    </row>
    <row r="34" spans="1:23" ht="26.25">
      <c r="A34" s="723" t="s">
        <v>641</v>
      </c>
      <c r="B34" s="494" t="s">
        <v>525</v>
      </c>
      <c r="C34" s="492">
        <v>0</v>
      </c>
      <c r="D34" s="492">
        <v>0</v>
      </c>
      <c r="E34" s="492">
        <v>0</v>
      </c>
      <c r="F34" s="492">
        <v>0</v>
      </c>
      <c r="G34" s="492">
        <v>0</v>
      </c>
      <c r="H34" s="484">
        <v>71</v>
      </c>
      <c r="I34" s="484">
        <v>32</v>
      </c>
      <c r="J34" s="484">
        <v>0</v>
      </c>
      <c r="K34" s="484">
        <v>0</v>
      </c>
      <c r="L34" s="484">
        <v>0</v>
      </c>
      <c r="M34" s="484">
        <v>0</v>
      </c>
      <c r="N34" s="484">
        <v>103</v>
      </c>
      <c r="O34" s="492">
        <f aca="true" t="shared" si="12" ref="O34:O44">SUM(O33)</f>
        <v>0</v>
      </c>
      <c r="P34" s="492">
        <f aca="true" t="shared" si="13" ref="P34:P44">SUM(P33)</f>
        <v>0</v>
      </c>
      <c r="Q34" s="492">
        <f aca="true" t="shared" si="14" ref="Q34:Q44">SUM(Q33)</f>
        <v>0</v>
      </c>
      <c r="R34" s="492">
        <f aca="true" t="shared" si="15" ref="R34:R44">SUM(R33)</f>
        <v>0</v>
      </c>
      <c r="S34" s="492">
        <f aca="true" t="shared" si="16" ref="S34:S44">SUM(S33)</f>
        <v>0</v>
      </c>
      <c r="T34" s="492">
        <f aca="true" t="shared" si="17" ref="T34:T44">SUM(T33)</f>
        <v>0</v>
      </c>
      <c r="U34" s="492">
        <f aca="true" t="shared" si="18" ref="U34:U44">SUM(U33)</f>
        <v>0</v>
      </c>
      <c r="V34" s="492">
        <f aca="true" t="shared" si="19" ref="V34:V44">SUM(V33)</f>
        <v>0</v>
      </c>
      <c r="W34" s="484">
        <f t="shared" si="1"/>
        <v>103</v>
      </c>
    </row>
    <row r="35" spans="1:23" ht="26.25">
      <c r="A35" s="1004" t="s">
        <v>750</v>
      </c>
      <c r="B35" s="1004"/>
      <c r="C35" s="492">
        <f>SUM(C34)</f>
        <v>0</v>
      </c>
      <c r="D35" s="492">
        <v>0</v>
      </c>
      <c r="E35" s="492">
        <v>0</v>
      </c>
      <c r="F35" s="492">
        <v>0</v>
      </c>
      <c r="G35" s="492">
        <v>0</v>
      </c>
      <c r="H35" s="492">
        <v>71</v>
      </c>
      <c r="I35" s="492">
        <v>32</v>
      </c>
      <c r="J35" s="492">
        <v>0</v>
      </c>
      <c r="K35" s="492">
        <v>0</v>
      </c>
      <c r="L35" s="492">
        <v>0</v>
      </c>
      <c r="M35" s="492">
        <v>0</v>
      </c>
      <c r="N35" s="492">
        <v>103</v>
      </c>
      <c r="O35" s="492">
        <f t="shared" si="12"/>
        <v>0</v>
      </c>
      <c r="P35" s="492">
        <f t="shared" si="13"/>
        <v>0</v>
      </c>
      <c r="Q35" s="492">
        <f t="shared" si="14"/>
        <v>0</v>
      </c>
      <c r="R35" s="492">
        <f t="shared" si="15"/>
        <v>0</v>
      </c>
      <c r="S35" s="492">
        <f t="shared" si="16"/>
        <v>0</v>
      </c>
      <c r="T35" s="492">
        <f t="shared" si="17"/>
        <v>0</v>
      </c>
      <c r="U35" s="492">
        <f t="shared" si="18"/>
        <v>0</v>
      </c>
      <c r="V35" s="492">
        <f t="shared" si="19"/>
        <v>0</v>
      </c>
      <c r="W35" s="484">
        <f t="shared" si="1"/>
        <v>103</v>
      </c>
    </row>
    <row r="36" spans="1:23" ht="26.25">
      <c r="A36" s="723" t="s">
        <v>642</v>
      </c>
      <c r="B36" s="494" t="s">
        <v>720</v>
      </c>
      <c r="C36" s="714">
        <v>0</v>
      </c>
      <c r="D36" s="714">
        <v>111</v>
      </c>
      <c r="E36" s="714">
        <v>138</v>
      </c>
      <c r="F36" s="714">
        <v>95</v>
      </c>
      <c r="G36" s="714">
        <f>C36+D36+E36+F36</f>
        <v>344</v>
      </c>
      <c r="H36" s="714">
        <v>89</v>
      </c>
      <c r="I36" s="714">
        <v>101</v>
      </c>
      <c r="J36" s="714">
        <v>83</v>
      </c>
      <c r="K36" s="714">
        <v>87</v>
      </c>
      <c r="L36" s="714">
        <v>82</v>
      </c>
      <c r="M36" s="714">
        <v>95</v>
      </c>
      <c r="N36" s="714">
        <f>SUM(H36:M36)</f>
        <v>537</v>
      </c>
      <c r="O36" s="492">
        <f t="shared" si="12"/>
        <v>0</v>
      </c>
      <c r="P36" s="492">
        <f t="shared" si="13"/>
        <v>0</v>
      </c>
      <c r="Q36" s="492">
        <f t="shared" si="14"/>
        <v>0</v>
      </c>
      <c r="R36" s="492">
        <f t="shared" si="15"/>
        <v>0</v>
      </c>
      <c r="S36" s="492">
        <f t="shared" si="16"/>
        <v>0</v>
      </c>
      <c r="T36" s="492">
        <f t="shared" si="17"/>
        <v>0</v>
      </c>
      <c r="U36" s="492">
        <f t="shared" si="18"/>
        <v>0</v>
      </c>
      <c r="V36" s="492">
        <f t="shared" si="19"/>
        <v>0</v>
      </c>
      <c r="W36" s="484">
        <f t="shared" si="1"/>
        <v>881</v>
      </c>
    </row>
    <row r="37" spans="1:23" ht="26.25">
      <c r="A37" s="1007" t="s">
        <v>751</v>
      </c>
      <c r="B37" s="1008"/>
      <c r="C37" s="492">
        <v>0</v>
      </c>
      <c r="D37" s="492">
        <v>111</v>
      </c>
      <c r="E37" s="492">
        <v>138</v>
      </c>
      <c r="F37" s="492">
        <v>95</v>
      </c>
      <c r="G37" s="492">
        <v>344</v>
      </c>
      <c r="H37" s="492">
        <v>89</v>
      </c>
      <c r="I37" s="492">
        <v>101</v>
      </c>
      <c r="J37" s="492">
        <v>83</v>
      </c>
      <c r="K37" s="492">
        <v>87</v>
      </c>
      <c r="L37" s="492">
        <v>82</v>
      </c>
      <c r="M37" s="492">
        <v>95</v>
      </c>
      <c r="N37" s="492">
        <v>537</v>
      </c>
      <c r="O37" s="492">
        <f t="shared" si="12"/>
        <v>0</v>
      </c>
      <c r="P37" s="492">
        <f t="shared" si="13"/>
        <v>0</v>
      </c>
      <c r="Q37" s="492">
        <f t="shared" si="14"/>
        <v>0</v>
      </c>
      <c r="R37" s="492">
        <f t="shared" si="15"/>
        <v>0</v>
      </c>
      <c r="S37" s="492">
        <f t="shared" si="16"/>
        <v>0</v>
      </c>
      <c r="T37" s="492">
        <f t="shared" si="17"/>
        <v>0</v>
      </c>
      <c r="U37" s="492">
        <f t="shared" si="18"/>
        <v>0</v>
      </c>
      <c r="V37" s="492">
        <f t="shared" si="19"/>
        <v>0</v>
      </c>
      <c r="W37" s="484">
        <f t="shared" si="1"/>
        <v>881</v>
      </c>
    </row>
    <row r="38" spans="1:23" ht="26.25">
      <c r="A38" s="727" t="s">
        <v>643</v>
      </c>
      <c r="B38" s="728" t="s">
        <v>581</v>
      </c>
      <c r="C38" s="492">
        <v>0</v>
      </c>
      <c r="D38" s="699">
        <v>169</v>
      </c>
      <c r="E38" s="699">
        <v>207</v>
      </c>
      <c r="F38" s="699">
        <v>179</v>
      </c>
      <c r="G38" s="699">
        <f>SUM(D38:F38)</f>
        <v>555</v>
      </c>
      <c r="H38" s="699">
        <v>150</v>
      </c>
      <c r="I38" s="699">
        <v>158</v>
      </c>
      <c r="J38" s="699">
        <v>141</v>
      </c>
      <c r="K38" s="699">
        <v>138</v>
      </c>
      <c r="L38" s="699">
        <v>113</v>
      </c>
      <c r="M38" s="699">
        <v>110</v>
      </c>
      <c r="N38" s="699">
        <f>SUM(H38:M38)</f>
        <v>810</v>
      </c>
      <c r="O38" s="492">
        <f t="shared" si="12"/>
        <v>0</v>
      </c>
      <c r="P38" s="492">
        <f t="shared" si="13"/>
        <v>0</v>
      </c>
      <c r="Q38" s="492">
        <f t="shared" si="14"/>
        <v>0</v>
      </c>
      <c r="R38" s="492">
        <f t="shared" si="15"/>
        <v>0</v>
      </c>
      <c r="S38" s="492">
        <f t="shared" si="16"/>
        <v>0</v>
      </c>
      <c r="T38" s="492">
        <f t="shared" si="17"/>
        <v>0</v>
      </c>
      <c r="U38" s="492">
        <f t="shared" si="18"/>
        <v>0</v>
      </c>
      <c r="V38" s="492">
        <f t="shared" si="19"/>
        <v>0</v>
      </c>
      <c r="W38" s="484">
        <f t="shared" si="1"/>
        <v>1365</v>
      </c>
    </row>
    <row r="39" spans="1:23" ht="26.25">
      <c r="A39" s="725" t="s">
        <v>486</v>
      </c>
      <c r="B39" s="726" t="s">
        <v>587</v>
      </c>
      <c r="C39" s="492">
        <v>0</v>
      </c>
      <c r="D39" s="693">
        <v>160</v>
      </c>
      <c r="E39" s="693">
        <v>154</v>
      </c>
      <c r="F39" s="693">
        <v>148</v>
      </c>
      <c r="G39" s="693">
        <v>462</v>
      </c>
      <c r="H39" s="693">
        <v>138</v>
      </c>
      <c r="I39" s="693">
        <v>130</v>
      </c>
      <c r="J39" s="693">
        <v>138</v>
      </c>
      <c r="K39" s="693">
        <v>73</v>
      </c>
      <c r="L39" s="693">
        <v>60</v>
      </c>
      <c r="M39" s="693">
        <v>61</v>
      </c>
      <c r="N39" s="693">
        <v>600</v>
      </c>
      <c r="O39" s="492">
        <f t="shared" si="12"/>
        <v>0</v>
      </c>
      <c r="P39" s="492">
        <f t="shared" si="13"/>
        <v>0</v>
      </c>
      <c r="Q39" s="492">
        <f t="shared" si="14"/>
        <v>0</v>
      </c>
      <c r="R39" s="492">
        <f t="shared" si="15"/>
        <v>0</v>
      </c>
      <c r="S39" s="492">
        <f t="shared" si="16"/>
        <v>0</v>
      </c>
      <c r="T39" s="492">
        <f t="shared" si="17"/>
        <v>0</v>
      </c>
      <c r="U39" s="492">
        <f t="shared" si="18"/>
        <v>0</v>
      </c>
      <c r="V39" s="492">
        <f t="shared" si="19"/>
        <v>0</v>
      </c>
      <c r="W39" s="484">
        <f t="shared" si="1"/>
        <v>1062</v>
      </c>
    </row>
    <row r="40" spans="1:23" ht="26.25">
      <c r="A40" s="725" t="s">
        <v>647</v>
      </c>
      <c r="B40" s="726" t="s">
        <v>832</v>
      </c>
      <c r="C40" s="492">
        <v>0</v>
      </c>
      <c r="D40" s="693">
        <v>165</v>
      </c>
      <c r="E40" s="693">
        <v>38</v>
      </c>
      <c r="F40" s="693">
        <v>20</v>
      </c>
      <c r="G40" s="693">
        <v>223</v>
      </c>
      <c r="H40" s="693">
        <v>33</v>
      </c>
      <c r="I40" s="693">
        <v>0</v>
      </c>
      <c r="J40" s="693">
        <v>0</v>
      </c>
      <c r="K40" s="693">
        <v>0</v>
      </c>
      <c r="L40" s="693">
        <v>0</v>
      </c>
      <c r="M40" s="693">
        <v>0</v>
      </c>
      <c r="N40" s="693">
        <v>33</v>
      </c>
      <c r="O40" s="492">
        <f t="shared" si="12"/>
        <v>0</v>
      </c>
      <c r="P40" s="492">
        <f t="shared" si="13"/>
        <v>0</v>
      </c>
      <c r="Q40" s="492">
        <f t="shared" si="14"/>
        <v>0</v>
      </c>
      <c r="R40" s="492">
        <f t="shared" si="15"/>
        <v>0</v>
      </c>
      <c r="S40" s="492">
        <f t="shared" si="16"/>
        <v>0</v>
      </c>
      <c r="T40" s="492">
        <f t="shared" si="17"/>
        <v>0</v>
      </c>
      <c r="U40" s="492">
        <f t="shared" si="18"/>
        <v>0</v>
      </c>
      <c r="V40" s="492">
        <f t="shared" si="19"/>
        <v>0</v>
      </c>
      <c r="W40" s="484">
        <f t="shared" si="1"/>
        <v>256</v>
      </c>
    </row>
    <row r="41" spans="1:23" ht="26.25">
      <c r="A41" s="1007" t="s">
        <v>752</v>
      </c>
      <c r="B41" s="1008"/>
      <c r="C41" s="492">
        <f>SUM(C38:C40)</f>
        <v>0</v>
      </c>
      <c r="D41" s="492">
        <f>SUM(D38:D40)</f>
        <v>494</v>
      </c>
      <c r="E41" s="492">
        <f>SUM(E38:E40)</f>
        <v>399</v>
      </c>
      <c r="F41" s="492">
        <f>SUM(F38:F40)</f>
        <v>347</v>
      </c>
      <c r="G41" s="492">
        <f>SUM(G38:G40)</f>
        <v>1240</v>
      </c>
      <c r="H41" s="492">
        <v>321</v>
      </c>
      <c r="I41" s="492">
        <v>288</v>
      </c>
      <c r="J41" s="492">
        <v>279</v>
      </c>
      <c r="K41" s="492">
        <v>211</v>
      </c>
      <c r="L41" s="492">
        <v>173</v>
      </c>
      <c r="M41" s="492">
        <v>171</v>
      </c>
      <c r="N41" s="492">
        <v>1443</v>
      </c>
      <c r="O41" s="492">
        <f t="shared" si="12"/>
        <v>0</v>
      </c>
      <c r="P41" s="492">
        <f t="shared" si="13"/>
        <v>0</v>
      </c>
      <c r="Q41" s="492">
        <f t="shared" si="14"/>
        <v>0</v>
      </c>
      <c r="R41" s="492">
        <f t="shared" si="15"/>
        <v>0</v>
      </c>
      <c r="S41" s="492">
        <f t="shared" si="16"/>
        <v>0</v>
      </c>
      <c r="T41" s="492">
        <f t="shared" si="17"/>
        <v>0</v>
      </c>
      <c r="U41" s="492">
        <f t="shared" si="18"/>
        <v>0</v>
      </c>
      <c r="V41" s="492">
        <f t="shared" si="19"/>
        <v>0</v>
      </c>
      <c r="W41" s="484">
        <f t="shared" si="1"/>
        <v>2683</v>
      </c>
    </row>
    <row r="42" spans="1:23" ht="26.25">
      <c r="A42" s="722" t="s">
        <v>648</v>
      </c>
      <c r="B42" s="733" t="s">
        <v>756</v>
      </c>
      <c r="C42" s="484">
        <v>21</v>
      </c>
      <c r="D42" s="484">
        <v>38</v>
      </c>
      <c r="E42" s="484">
        <f>34+35</f>
        <v>69</v>
      </c>
      <c r="F42" s="484">
        <v>33</v>
      </c>
      <c r="G42" s="484">
        <f>SUM(C42:F42)</f>
        <v>161</v>
      </c>
      <c r="H42" s="484">
        <v>30</v>
      </c>
      <c r="I42" s="484">
        <v>15</v>
      </c>
      <c r="J42" s="484">
        <v>0</v>
      </c>
      <c r="K42" s="484">
        <v>0</v>
      </c>
      <c r="L42" s="484">
        <v>0</v>
      </c>
      <c r="M42" s="484">
        <v>0</v>
      </c>
      <c r="N42" s="484">
        <f>SUM(H42:M42)</f>
        <v>45</v>
      </c>
      <c r="O42" s="492">
        <f t="shared" si="12"/>
        <v>0</v>
      </c>
      <c r="P42" s="492">
        <f t="shared" si="13"/>
        <v>0</v>
      </c>
      <c r="Q42" s="492">
        <f t="shared" si="14"/>
        <v>0</v>
      </c>
      <c r="R42" s="492">
        <f t="shared" si="15"/>
        <v>0</v>
      </c>
      <c r="S42" s="492">
        <f t="shared" si="16"/>
        <v>0</v>
      </c>
      <c r="T42" s="492">
        <f t="shared" si="17"/>
        <v>0</v>
      </c>
      <c r="U42" s="492">
        <f t="shared" si="18"/>
        <v>0</v>
      </c>
      <c r="V42" s="492">
        <f t="shared" si="19"/>
        <v>0</v>
      </c>
      <c r="W42" s="484">
        <f t="shared" si="1"/>
        <v>206</v>
      </c>
    </row>
    <row r="43" spans="1:23" ht="26.25">
      <c r="A43" s="723" t="s">
        <v>650</v>
      </c>
      <c r="B43" s="730" t="s">
        <v>833</v>
      </c>
      <c r="C43" s="484">
        <v>0</v>
      </c>
      <c r="D43" s="484">
        <v>13</v>
      </c>
      <c r="E43" s="484">
        <v>13</v>
      </c>
      <c r="F43" s="484">
        <v>0</v>
      </c>
      <c r="G43" s="484">
        <f>SUM(C43:F43)</f>
        <v>26</v>
      </c>
      <c r="H43" s="484">
        <v>0</v>
      </c>
      <c r="I43" s="484">
        <v>0</v>
      </c>
      <c r="J43" s="484">
        <v>0</v>
      </c>
      <c r="K43" s="484">
        <v>0</v>
      </c>
      <c r="L43" s="484">
        <v>0</v>
      </c>
      <c r="M43" s="484">
        <v>0</v>
      </c>
      <c r="N43" s="484">
        <f>SUM(H43:M43)</f>
        <v>0</v>
      </c>
      <c r="O43" s="492">
        <f t="shared" si="12"/>
        <v>0</v>
      </c>
      <c r="P43" s="492">
        <f t="shared" si="13"/>
        <v>0</v>
      </c>
      <c r="Q43" s="492">
        <f t="shared" si="14"/>
        <v>0</v>
      </c>
      <c r="R43" s="492">
        <f t="shared" si="15"/>
        <v>0</v>
      </c>
      <c r="S43" s="492">
        <f t="shared" si="16"/>
        <v>0</v>
      </c>
      <c r="T43" s="492">
        <f t="shared" si="17"/>
        <v>0</v>
      </c>
      <c r="U43" s="492">
        <f t="shared" si="18"/>
        <v>0</v>
      </c>
      <c r="V43" s="492">
        <f t="shared" si="19"/>
        <v>0</v>
      </c>
      <c r="W43" s="484">
        <f t="shared" si="1"/>
        <v>26</v>
      </c>
    </row>
    <row r="44" spans="1:23" ht="21" customHeight="1">
      <c r="A44" s="1004" t="s">
        <v>753</v>
      </c>
      <c r="B44" s="1004"/>
      <c r="C44" s="492">
        <f>SUM(C42:C43)</f>
        <v>21</v>
      </c>
      <c r="D44" s="492">
        <f aca="true" t="shared" si="20" ref="D44:N44">SUM(D42:D43)</f>
        <v>51</v>
      </c>
      <c r="E44" s="492">
        <f t="shared" si="20"/>
        <v>82</v>
      </c>
      <c r="F44" s="492">
        <f t="shared" si="20"/>
        <v>33</v>
      </c>
      <c r="G44" s="492">
        <f t="shared" si="20"/>
        <v>187</v>
      </c>
      <c r="H44" s="492">
        <f t="shared" si="20"/>
        <v>30</v>
      </c>
      <c r="I44" s="492">
        <f t="shared" si="20"/>
        <v>15</v>
      </c>
      <c r="J44" s="492">
        <f t="shared" si="20"/>
        <v>0</v>
      </c>
      <c r="K44" s="492">
        <f t="shared" si="20"/>
        <v>0</v>
      </c>
      <c r="L44" s="492">
        <f t="shared" si="20"/>
        <v>0</v>
      </c>
      <c r="M44" s="492">
        <f t="shared" si="20"/>
        <v>0</v>
      </c>
      <c r="N44" s="492">
        <f t="shared" si="20"/>
        <v>45</v>
      </c>
      <c r="O44" s="492">
        <f t="shared" si="12"/>
        <v>0</v>
      </c>
      <c r="P44" s="492">
        <f t="shared" si="13"/>
        <v>0</v>
      </c>
      <c r="Q44" s="492">
        <f t="shared" si="14"/>
        <v>0</v>
      </c>
      <c r="R44" s="492">
        <f t="shared" si="15"/>
        <v>0</v>
      </c>
      <c r="S44" s="492">
        <f t="shared" si="16"/>
        <v>0</v>
      </c>
      <c r="T44" s="492">
        <f t="shared" si="17"/>
        <v>0</v>
      </c>
      <c r="U44" s="492">
        <f t="shared" si="18"/>
        <v>0</v>
      </c>
      <c r="V44" s="492">
        <f t="shared" si="19"/>
        <v>0</v>
      </c>
      <c r="W44" s="484">
        <f t="shared" si="1"/>
        <v>232</v>
      </c>
    </row>
    <row r="45" spans="1:23" ht="26.25">
      <c r="A45" s="1007" t="s">
        <v>733</v>
      </c>
      <c r="B45" s="1008"/>
      <c r="C45" s="492">
        <f>C44+C41+C37+C35+C33+C31+C29+C22+C15+C12</f>
        <v>240</v>
      </c>
      <c r="D45" s="492">
        <f aca="true" t="shared" si="21" ref="D45:U45">D44+D41+D37+D35+D33+D31+D29+D22+D15+D12</f>
        <v>2778</v>
      </c>
      <c r="E45" s="492">
        <f t="shared" si="21"/>
        <v>2844</v>
      </c>
      <c r="F45" s="492">
        <f t="shared" si="21"/>
        <v>2591</v>
      </c>
      <c r="G45" s="492">
        <v>8443</v>
      </c>
      <c r="H45" s="492">
        <f t="shared" si="21"/>
        <v>2321</v>
      </c>
      <c r="I45" s="492">
        <f t="shared" si="21"/>
        <v>2008</v>
      </c>
      <c r="J45" s="492">
        <f t="shared" si="21"/>
        <v>1795</v>
      </c>
      <c r="K45" s="492">
        <f t="shared" si="21"/>
        <v>1701</v>
      </c>
      <c r="L45" s="492">
        <f t="shared" si="21"/>
        <v>1595</v>
      </c>
      <c r="M45" s="492">
        <f t="shared" si="21"/>
        <v>1506</v>
      </c>
      <c r="N45" s="687">
        <f>SUM(H45:M45)</f>
        <v>10926</v>
      </c>
      <c r="O45" s="736">
        <f t="shared" si="21"/>
        <v>140</v>
      </c>
      <c r="P45" s="736">
        <f t="shared" si="21"/>
        <v>146</v>
      </c>
      <c r="Q45" s="736">
        <f t="shared" si="21"/>
        <v>169</v>
      </c>
      <c r="R45" s="736">
        <f>SUM(O45:Q45)</f>
        <v>455</v>
      </c>
      <c r="S45" s="736">
        <f t="shared" si="21"/>
        <v>41</v>
      </c>
      <c r="T45" s="736">
        <f t="shared" si="21"/>
        <v>29</v>
      </c>
      <c r="U45" s="736">
        <f t="shared" si="21"/>
        <v>0</v>
      </c>
      <c r="V45" s="736">
        <f>SUM(S45:U45)</f>
        <v>70</v>
      </c>
      <c r="W45" s="755">
        <f t="shared" si="1"/>
        <v>19894</v>
      </c>
    </row>
    <row r="46" spans="3:23" ht="26.25"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56"/>
      <c r="O46" s="756"/>
      <c r="P46" s="756"/>
      <c r="Q46" s="756"/>
      <c r="R46" s="756"/>
      <c r="S46" s="756"/>
      <c r="T46" s="756"/>
      <c r="U46" s="756"/>
      <c r="V46" s="756"/>
      <c r="W46" s="756"/>
    </row>
    <row r="47" spans="7:23" ht="26.25">
      <c r="G47" s="716"/>
      <c r="N47" s="756"/>
      <c r="W47" s="718"/>
    </row>
  </sheetData>
  <sheetProtection/>
  <mergeCells count="20">
    <mergeCell ref="A22:B22"/>
    <mergeCell ref="A29:B29"/>
    <mergeCell ref="A1:W1"/>
    <mergeCell ref="A2:W2"/>
    <mergeCell ref="B4:B6"/>
    <mergeCell ref="C4:W4"/>
    <mergeCell ref="C5:G5"/>
    <mergeCell ref="H5:N5"/>
    <mergeCell ref="O5:R5"/>
    <mergeCell ref="S5:V5"/>
    <mergeCell ref="A44:B44"/>
    <mergeCell ref="W5:W6"/>
    <mergeCell ref="A41:B41"/>
    <mergeCell ref="A45:B45"/>
    <mergeCell ref="A31:B31"/>
    <mergeCell ref="A33:B33"/>
    <mergeCell ref="A35:B35"/>
    <mergeCell ref="A37:B37"/>
    <mergeCell ref="A15:B15"/>
    <mergeCell ref="A12:B12"/>
  </mergeCells>
  <printOptions/>
  <pageMargins left="0.2362204724409449" right="0.2362204724409449" top="0.5511811023622047" bottom="0.5511811023622047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183"/>
  <sheetViews>
    <sheetView zoomScale="75" zoomScaleNormal="75" zoomScalePageLayoutView="92" workbookViewId="0" topLeftCell="A1">
      <pane xSplit="2" ySplit="4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85" sqref="S185"/>
    </sheetView>
  </sheetViews>
  <sheetFormatPr defaultColWidth="8.140625" defaultRowHeight="12.75"/>
  <cols>
    <col min="1" max="1" width="7.140625" style="682" customWidth="1"/>
    <col min="2" max="2" width="16.57421875" style="667" customWidth="1"/>
    <col min="3" max="3" width="8.28125" style="667" customWidth="1"/>
    <col min="4" max="4" width="5.28125" style="667" customWidth="1"/>
    <col min="5" max="5" width="6.00390625" style="667" customWidth="1"/>
    <col min="6" max="6" width="8.140625" style="667" customWidth="1"/>
    <col min="7" max="7" width="7.7109375" style="667" customWidth="1"/>
    <col min="8" max="8" width="6.8515625" style="672" customWidth="1"/>
    <col min="9" max="9" width="7.28125" style="667" customWidth="1"/>
    <col min="10" max="10" width="7.7109375" style="667" customWidth="1"/>
    <col min="11" max="11" width="5.28125" style="667" customWidth="1"/>
    <col min="12" max="12" width="5.421875" style="667" customWidth="1"/>
    <col min="13" max="13" width="7.421875" style="682" customWidth="1"/>
    <col min="14" max="14" width="6.8515625" style="667" customWidth="1"/>
    <col min="15" max="15" width="6.421875" style="672" customWidth="1"/>
    <col min="16" max="16" width="6.00390625" style="667" customWidth="1"/>
    <col min="17" max="17" width="5.8515625" style="667" customWidth="1"/>
    <col min="18" max="18" width="7.00390625" style="667" customWidth="1"/>
    <col min="19" max="19" width="6.00390625" style="672" customWidth="1"/>
    <col min="20" max="20" width="5.8515625" style="667" customWidth="1"/>
    <col min="21" max="21" width="7.57421875" style="667" customWidth="1"/>
    <col min="22" max="22" width="4.7109375" style="667" customWidth="1"/>
    <col min="23" max="23" width="7.00390625" style="672" customWidth="1"/>
    <col min="24" max="24" width="7.8515625" style="683" customWidth="1"/>
    <col min="25" max="16384" width="8.140625" style="667" customWidth="1"/>
  </cols>
  <sheetData>
    <row r="1" spans="1:25" s="666" customFormat="1" ht="21">
      <c r="A1" s="1035" t="s">
        <v>815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665"/>
    </row>
    <row r="2" spans="1:25" s="666" customFormat="1" ht="21">
      <c r="A2" s="1035" t="s">
        <v>795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665"/>
    </row>
    <row r="3" spans="1:25" ht="21">
      <c r="A3" s="1024" t="s">
        <v>9</v>
      </c>
      <c r="B3" s="1024" t="s">
        <v>26</v>
      </c>
      <c r="C3" s="1024" t="s">
        <v>34</v>
      </c>
      <c r="D3" s="1038" t="s">
        <v>773</v>
      </c>
      <c r="E3" s="1038"/>
      <c r="F3" s="1038"/>
      <c r="G3" s="1038"/>
      <c r="H3" s="1038"/>
      <c r="I3" s="1017" t="s">
        <v>35</v>
      </c>
      <c r="J3" s="1017"/>
      <c r="K3" s="1017"/>
      <c r="L3" s="1017"/>
      <c r="M3" s="1017"/>
      <c r="N3" s="1017"/>
      <c r="O3" s="1017"/>
      <c r="P3" s="1017" t="s">
        <v>36</v>
      </c>
      <c r="Q3" s="1017"/>
      <c r="R3" s="1017"/>
      <c r="S3" s="1017"/>
      <c r="T3" s="1017" t="s">
        <v>37</v>
      </c>
      <c r="U3" s="1017"/>
      <c r="V3" s="1017"/>
      <c r="W3" s="1017"/>
      <c r="X3" s="670" t="s">
        <v>14</v>
      </c>
      <c r="Y3" s="666"/>
    </row>
    <row r="4" spans="1:25" ht="21">
      <c r="A4" s="1024"/>
      <c r="B4" s="1024"/>
      <c r="C4" s="1024"/>
      <c r="D4" s="754" t="s">
        <v>59</v>
      </c>
      <c r="E4" s="754" t="s">
        <v>38</v>
      </c>
      <c r="F4" s="754" t="s">
        <v>39</v>
      </c>
      <c r="G4" s="754" t="s">
        <v>40</v>
      </c>
      <c r="H4" s="753" t="s">
        <v>14</v>
      </c>
      <c r="I4" s="754" t="s">
        <v>41</v>
      </c>
      <c r="J4" s="754" t="s">
        <v>42</v>
      </c>
      <c r="K4" s="754" t="s">
        <v>43</v>
      </c>
      <c r="L4" s="754" t="s">
        <v>44</v>
      </c>
      <c r="M4" s="754" t="s">
        <v>45</v>
      </c>
      <c r="N4" s="754" t="s">
        <v>46</v>
      </c>
      <c r="O4" s="753" t="s">
        <v>14</v>
      </c>
      <c r="P4" s="754" t="s">
        <v>47</v>
      </c>
      <c r="Q4" s="754" t="s">
        <v>48</v>
      </c>
      <c r="R4" s="754" t="s">
        <v>0</v>
      </c>
      <c r="S4" s="753" t="s">
        <v>14</v>
      </c>
      <c r="T4" s="754" t="s">
        <v>49</v>
      </c>
      <c r="U4" s="754" t="s">
        <v>50</v>
      </c>
      <c r="V4" s="754" t="s">
        <v>51</v>
      </c>
      <c r="W4" s="753" t="s">
        <v>14</v>
      </c>
      <c r="X4" s="670" t="s">
        <v>25</v>
      </c>
      <c r="Y4" s="666"/>
    </row>
    <row r="5" spans="1:24" ht="18.75" customHeight="1">
      <c r="A5" s="1020">
        <v>1</v>
      </c>
      <c r="B5" s="1032" t="s">
        <v>101</v>
      </c>
      <c r="C5" s="671" t="s">
        <v>17</v>
      </c>
      <c r="D5" s="531">
        <v>8</v>
      </c>
      <c r="E5" s="531">
        <v>53</v>
      </c>
      <c r="F5" s="531">
        <v>60</v>
      </c>
      <c r="G5" s="531">
        <v>54</v>
      </c>
      <c r="H5" s="537">
        <f>SUM(D5:G5)</f>
        <v>175</v>
      </c>
      <c r="I5" s="531">
        <v>47</v>
      </c>
      <c r="J5" s="531">
        <v>46</v>
      </c>
      <c r="K5" s="531">
        <v>47</v>
      </c>
      <c r="L5" s="531">
        <v>44</v>
      </c>
      <c r="M5" s="531">
        <v>37</v>
      </c>
      <c r="N5" s="531">
        <v>40</v>
      </c>
      <c r="O5" s="537">
        <f>SUM(I5:N5)</f>
        <v>261</v>
      </c>
      <c r="P5" s="531">
        <v>0</v>
      </c>
      <c r="Q5" s="531">
        <v>0</v>
      </c>
      <c r="R5" s="531">
        <v>0</v>
      </c>
      <c r="S5" s="537">
        <f>SUM(P5:R5)</f>
        <v>0</v>
      </c>
      <c r="T5" s="671">
        <v>0</v>
      </c>
      <c r="U5" s="671">
        <v>0</v>
      </c>
      <c r="V5" s="671">
        <v>0</v>
      </c>
      <c r="W5" s="671">
        <f>SUM(T5:V5)</f>
        <v>0</v>
      </c>
      <c r="X5" s="670">
        <f aca="true" t="shared" si="0" ref="X5:X12">SUM(H5,O5,S5,W5)</f>
        <v>436</v>
      </c>
    </row>
    <row r="6" spans="1:24" ht="18.75" customHeight="1">
      <c r="A6" s="1020"/>
      <c r="B6" s="1032"/>
      <c r="C6" s="671" t="s">
        <v>18</v>
      </c>
      <c r="D6" s="531">
        <v>7</v>
      </c>
      <c r="E6" s="531">
        <v>48</v>
      </c>
      <c r="F6" s="531">
        <v>41</v>
      </c>
      <c r="G6" s="531">
        <v>60</v>
      </c>
      <c r="H6" s="537">
        <f>SUM(D6:G6)</f>
        <v>156</v>
      </c>
      <c r="I6" s="531">
        <v>46</v>
      </c>
      <c r="J6" s="531">
        <v>43</v>
      </c>
      <c r="K6" s="531">
        <v>37</v>
      </c>
      <c r="L6" s="531">
        <v>39</v>
      </c>
      <c r="M6" s="531">
        <v>37</v>
      </c>
      <c r="N6" s="531">
        <v>42</v>
      </c>
      <c r="O6" s="537">
        <f>SUM(I6:N6)</f>
        <v>244</v>
      </c>
      <c r="P6" s="531">
        <v>0</v>
      </c>
      <c r="Q6" s="531">
        <v>0</v>
      </c>
      <c r="R6" s="531">
        <v>0</v>
      </c>
      <c r="S6" s="537">
        <f>SUM(P6:R6)</f>
        <v>0</v>
      </c>
      <c r="T6" s="671">
        <v>0</v>
      </c>
      <c r="U6" s="671">
        <v>0</v>
      </c>
      <c r="V6" s="671">
        <v>0</v>
      </c>
      <c r="W6" s="671">
        <f>SUM(T6:V6)</f>
        <v>0</v>
      </c>
      <c r="X6" s="670">
        <f t="shared" si="0"/>
        <v>400</v>
      </c>
    </row>
    <row r="7" spans="1:24" s="672" customFormat="1" ht="18.75" customHeight="1">
      <c r="A7" s="1020"/>
      <c r="B7" s="1032"/>
      <c r="C7" s="670" t="s">
        <v>14</v>
      </c>
      <c r="D7" s="531">
        <f aca="true" t="shared" si="1" ref="D7:I7">SUM(D5:D6)</f>
        <v>15</v>
      </c>
      <c r="E7" s="531">
        <f t="shared" si="1"/>
        <v>101</v>
      </c>
      <c r="F7" s="531">
        <f t="shared" si="1"/>
        <v>101</v>
      </c>
      <c r="G7" s="531">
        <f t="shared" si="1"/>
        <v>114</v>
      </c>
      <c r="H7" s="531">
        <f t="shared" si="1"/>
        <v>331</v>
      </c>
      <c r="I7" s="531">
        <f t="shared" si="1"/>
        <v>93</v>
      </c>
      <c r="J7" s="531">
        <f aca="true" t="shared" si="2" ref="J7:W7">SUM(J5:J6)</f>
        <v>89</v>
      </c>
      <c r="K7" s="531">
        <f t="shared" si="2"/>
        <v>84</v>
      </c>
      <c r="L7" s="531">
        <f t="shared" si="2"/>
        <v>83</v>
      </c>
      <c r="M7" s="531">
        <f t="shared" si="2"/>
        <v>74</v>
      </c>
      <c r="N7" s="531">
        <f t="shared" si="2"/>
        <v>82</v>
      </c>
      <c r="O7" s="531">
        <f t="shared" si="2"/>
        <v>505</v>
      </c>
      <c r="P7" s="531">
        <f t="shared" si="2"/>
        <v>0</v>
      </c>
      <c r="Q7" s="531">
        <f t="shared" si="2"/>
        <v>0</v>
      </c>
      <c r="R7" s="531">
        <f t="shared" si="2"/>
        <v>0</v>
      </c>
      <c r="S7" s="531">
        <f t="shared" si="2"/>
        <v>0</v>
      </c>
      <c r="T7" s="531">
        <f t="shared" si="2"/>
        <v>0</v>
      </c>
      <c r="U7" s="531">
        <f t="shared" si="2"/>
        <v>0</v>
      </c>
      <c r="V7" s="531">
        <f t="shared" si="2"/>
        <v>0</v>
      </c>
      <c r="W7" s="531">
        <f t="shared" si="2"/>
        <v>0</v>
      </c>
      <c r="X7" s="670">
        <f t="shared" si="0"/>
        <v>836</v>
      </c>
    </row>
    <row r="8" spans="1:24" ht="18.75" customHeight="1">
      <c r="A8" s="1020"/>
      <c r="B8" s="1032"/>
      <c r="C8" s="671" t="s">
        <v>16</v>
      </c>
      <c r="D8" s="531">
        <v>1</v>
      </c>
      <c r="E8" s="531">
        <v>3</v>
      </c>
      <c r="F8" s="531">
        <v>3</v>
      </c>
      <c r="G8" s="531">
        <v>3</v>
      </c>
      <c r="H8" s="537">
        <f>SUM(D8:G8)</f>
        <v>10</v>
      </c>
      <c r="I8" s="531">
        <v>2</v>
      </c>
      <c r="J8" s="531">
        <v>2</v>
      </c>
      <c r="K8" s="531">
        <v>2</v>
      </c>
      <c r="L8" s="531">
        <v>2</v>
      </c>
      <c r="M8" s="531">
        <v>2</v>
      </c>
      <c r="N8" s="531">
        <v>2</v>
      </c>
      <c r="O8" s="537">
        <f>SUM(I8:N8)</f>
        <v>12</v>
      </c>
      <c r="P8" s="531">
        <v>0</v>
      </c>
      <c r="Q8" s="531">
        <v>0</v>
      </c>
      <c r="R8" s="531">
        <v>0</v>
      </c>
      <c r="S8" s="537">
        <f>SUM(P8:R8)</f>
        <v>0</v>
      </c>
      <c r="T8" s="669">
        <v>0</v>
      </c>
      <c r="U8" s="669">
        <v>0</v>
      </c>
      <c r="V8" s="669">
        <v>0</v>
      </c>
      <c r="W8" s="668">
        <f>SUM(T8:V8)</f>
        <v>0</v>
      </c>
      <c r="X8" s="670">
        <f t="shared" si="0"/>
        <v>22</v>
      </c>
    </row>
    <row r="9" spans="1:24" ht="18.75" customHeight="1">
      <c r="A9" s="1020">
        <v>2</v>
      </c>
      <c r="B9" s="1032" t="s">
        <v>116</v>
      </c>
      <c r="C9" s="671" t="s">
        <v>17</v>
      </c>
      <c r="D9" s="531">
        <v>0</v>
      </c>
      <c r="E9" s="531">
        <v>108</v>
      </c>
      <c r="F9" s="531">
        <v>123</v>
      </c>
      <c r="G9" s="531">
        <v>90</v>
      </c>
      <c r="H9" s="537">
        <f>SUM(D9:G9)</f>
        <v>321</v>
      </c>
      <c r="I9" s="531">
        <v>146</v>
      </c>
      <c r="J9" s="531">
        <v>115</v>
      </c>
      <c r="K9" s="531">
        <v>108</v>
      </c>
      <c r="L9" s="531">
        <v>106</v>
      </c>
      <c r="M9" s="531">
        <v>106</v>
      </c>
      <c r="N9" s="531">
        <v>103</v>
      </c>
      <c r="O9" s="537">
        <f>SUM(I9:N9)</f>
        <v>684</v>
      </c>
      <c r="P9" s="531">
        <v>10</v>
      </c>
      <c r="Q9" s="531">
        <v>9</v>
      </c>
      <c r="R9" s="531">
        <v>22</v>
      </c>
      <c r="S9" s="537">
        <f>SUM(P9:R9)</f>
        <v>41</v>
      </c>
      <c r="T9" s="671">
        <v>0</v>
      </c>
      <c r="U9" s="671">
        <v>4</v>
      </c>
      <c r="V9" s="669">
        <v>0</v>
      </c>
      <c r="W9" s="671">
        <f>SUM(T9:V9)</f>
        <v>4</v>
      </c>
      <c r="X9" s="670">
        <f>SUM(H9,O9,S9,W9)</f>
        <v>1050</v>
      </c>
    </row>
    <row r="10" spans="1:24" ht="18.75" customHeight="1">
      <c r="A10" s="1020"/>
      <c r="B10" s="1032"/>
      <c r="C10" s="671" t="s">
        <v>18</v>
      </c>
      <c r="D10" s="531">
        <v>0</v>
      </c>
      <c r="E10" s="531">
        <v>129</v>
      </c>
      <c r="F10" s="531">
        <v>112</v>
      </c>
      <c r="G10" s="531">
        <v>108</v>
      </c>
      <c r="H10" s="537">
        <f>SUM(D10:G10)</f>
        <v>349</v>
      </c>
      <c r="I10" s="531">
        <v>140</v>
      </c>
      <c r="J10" s="531">
        <v>142</v>
      </c>
      <c r="K10" s="531">
        <v>125</v>
      </c>
      <c r="L10" s="531">
        <v>114</v>
      </c>
      <c r="M10" s="531">
        <v>124</v>
      </c>
      <c r="N10" s="531">
        <v>127</v>
      </c>
      <c r="O10" s="537">
        <f>SUM(I10:N10)</f>
        <v>772</v>
      </c>
      <c r="P10" s="531">
        <v>17</v>
      </c>
      <c r="Q10" s="531">
        <v>12</v>
      </c>
      <c r="R10" s="531">
        <v>17</v>
      </c>
      <c r="S10" s="537">
        <f>SUM(P10:R10)</f>
        <v>46</v>
      </c>
      <c r="T10" s="671">
        <v>4</v>
      </c>
      <c r="U10" s="671">
        <v>5</v>
      </c>
      <c r="V10" s="669">
        <v>0</v>
      </c>
      <c r="W10" s="671">
        <f>SUM(T10:V10)</f>
        <v>9</v>
      </c>
      <c r="X10" s="670">
        <f t="shared" si="0"/>
        <v>1176</v>
      </c>
    </row>
    <row r="11" spans="1:24" ht="18.75" customHeight="1">
      <c r="A11" s="1020"/>
      <c r="B11" s="1032"/>
      <c r="C11" s="670" t="s">
        <v>14</v>
      </c>
      <c r="D11" s="531">
        <f aca="true" t="shared" si="3" ref="D11:I11">SUM(D9:D10)</f>
        <v>0</v>
      </c>
      <c r="E11" s="531">
        <f t="shared" si="3"/>
        <v>237</v>
      </c>
      <c r="F11" s="531">
        <f t="shared" si="3"/>
        <v>235</v>
      </c>
      <c r="G11" s="531">
        <f t="shared" si="3"/>
        <v>198</v>
      </c>
      <c r="H11" s="531">
        <f t="shared" si="3"/>
        <v>670</v>
      </c>
      <c r="I11" s="531">
        <f t="shared" si="3"/>
        <v>286</v>
      </c>
      <c r="J11" s="531">
        <f aca="true" t="shared" si="4" ref="J11:W11">SUM(J9:J10)</f>
        <v>257</v>
      </c>
      <c r="K11" s="531">
        <f t="shared" si="4"/>
        <v>233</v>
      </c>
      <c r="L11" s="531">
        <f t="shared" si="4"/>
        <v>220</v>
      </c>
      <c r="M11" s="531">
        <f t="shared" si="4"/>
        <v>230</v>
      </c>
      <c r="N11" s="531">
        <f t="shared" si="4"/>
        <v>230</v>
      </c>
      <c r="O11" s="531">
        <f t="shared" si="4"/>
        <v>1456</v>
      </c>
      <c r="P11" s="531">
        <f t="shared" si="4"/>
        <v>27</v>
      </c>
      <c r="Q11" s="531">
        <f t="shared" si="4"/>
        <v>21</v>
      </c>
      <c r="R11" s="531">
        <f t="shared" si="4"/>
        <v>39</v>
      </c>
      <c r="S11" s="531">
        <f t="shared" si="4"/>
        <v>87</v>
      </c>
      <c r="T11" s="531">
        <f t="shared" si="4"/>
        <v>4</v>
      </c>
      <c r="U11" s="531">
        <f t="shared" si="4"/>
        <v>9</v>
      </c>
      <c r="V11" s="669">
        <v>0</v>
      </c>
      <c r="W11" s="531">
        <f t="shared" si="4"/>
        <v>13</v>
      </c>
      <c r="X11" s="670">
        <f t="shared" si="0"/>
        <v>2226</v>
      </c>
    </row>
    <row r="12" spans="1:24" ht="18.75" customHeight="1">
      <c r="A12" s="1020"/>
      <c r="B12" s="1032"/>
      <c r="C12" s="671" t="s">
        <v>16</v>
      </c>
      <c r="D12" s="531">
        <v>0</v>
      </c>
      <c r="E12" s="531">
        <v>6</v>
      </c>
      <c r="F12" s="531">
        <v>6</v>
      </c>
      <c r="G12" s="531">
        <v>5</v>
      </c>
      <c r="H12" s="537">
        <f>SUM(D12:G12)</f>
        <v>17</v>
      </c>
      <c r="I12" s="531">
        <v>7</v>
      </c>
      <c r="J12" s="531">
        <v>6</v>
      </c>
      <c r="K12" s="531">
        <v>6</v>
      </c>
      <c r="L12" s="531">
        <v>6</v>
      </c>
      <c r="M12" s="531">
        <v>6</v>
      </c>
      <c r="N12" s="531">
        <v>6</v>
      </c>
      <c r="O12" s="537">
        <f>SUM(I12:N12)</f>
        <v>37</v>
      </c>
      <c r="P12" s="531">
        <v>1</v>
      </c>
      <c r="Q12" s="531">
        <v>1</v>
      </c>
      <c r="R12" s="531">
        <v>1</v>
      </c>
      <c r="S12" s="537">
        <f>SUM(P12:R12)</f>
        <v>3</v>
      </c>
      <c r="T12" s="671">
        <v>1</v>
      </c>
      <c r="U12" s="671">
        <v>1</v>
      </c>
      <c r="V12" s="669">
        <v>0</v>
      </c>
      <c r="W12" s="671">
        <f>SUM(T12:V12)</f>
        <v>2</v>
      </c>
      <c r="X12" s="670">
        <f t="shared" si="0"/>
        <v>59</v>
      </c>
    </row>
    <row r="13" spans="1:24" ht="18.75" customHeight="1">
      <c r="A13" s="1020">
        <v>3</v>
      </c>
      <c r="B13" s="1036" t="s">
        <v>122</v>
      </c>
      <c r="C13" s="671" t="s">
        <v>17</v>
      </c>
      <c r="D13" s="531">
        <v>0</v>
      </c>
      <c r="E13" s="531">
        <v>71</v>
      </c>
      <c r="F13" s="531">
        <v>80</v>
      </c>
      <c r="G13" s="531">
        <v>72</v>
      </c>
      <c r="H13" s="537">
        <f>SUM(D13:G13)</f>
        <v>223</v>
      </c>
      <c r="I13" s="531">
        <v>87</v>
      </c>
      <c r="J13" s="531">
        <v>52</v>
      </c>
      <c r="K13" s="531">
        <v>52</v>
      </c>
      <c r="L13" s="531">
        <v>54</v>
      </c>
      <c r="M13" s="531">
        <v>48</v>
      </c>
      <c r="N13" s="531">
        <v>64</v>
      </c>
      <c r="O13" s="537">
        <f>SUM(I13:N13)</f>
        <v>357</v>
      </c>
      <c r="P13" s="669">
        <v>0</v>
      </c>
      <c r="Q13" s="669">
        <v>0</v>
      </c>
      <c r="R13" s="669">
        <v>0</v>
      </c>
      <c r="S13" s="669">
        <v>0</v>
      </c>
      <c r="T13" s="669">
        <v>0</v>
      </c>
      <c r="U13" s="669">
        <v>0</v>
      </c>
      <c r="V13" s="669">
        <v>0</v>
      </c>
      <c r="W13" s="671">
        <f>SUM(T13:V13)</f>
        <v>0</v>
      </c>
      <c r="X13" s="670">
        <f>SUM(H13,O13,S13,W13)</f>
        <v>580</v>
      </c>
    </row>
    <row r="14" spans="1:24" ht="18.75" customHeight="1">
      <c r="A14" s="1020"/>
      <c r="B14" s="1036"/>
      <c r="C14" s="671" t="s">
        <v>18</v>
      </c>
      <c r="D14" s="531">
        <v>0</v>
      </c>
      <c r="E14" s="531">
        <v>54</v>
      </c>
      <c r="F14" s="531">
        <v>70</v>
      </c>
      <c r="G14" s="531">
        <v>63</v>
      </c>
      <c r="H14" s="537">
        <f>SUM(D14:G14)</f>
        <v>187</v>
      </c>
      <c r="I14" s="531">
        <v>84</v>
      </c>
      <c r="J14" s="531">
        <v>62</v>
      </c>
      <c r="K14" s="531">
        <v>60</v>
      </c>
      <c r="L14" s="531">
        <v>52</v>
      </c>
      <c r="M14" s="531">
        <v>55</v>
      </c>
      <c r="N14" s="531">
        <v>56</v>
      </c>
      <c r="O14" s="537">
        <f>SUM(I14:N14)</f>
        <v>369</v>
      </c>
      <c r="P14" s="669">
        <v>0</v>
      </c>
      <c r="Q14" s="669">
        <v>0</v>
      </c>
      <c r="R14" s="669">
        <v>0</v>
      </c>
      <c r="S14" s="669">
        <v>0</v>
      </c>
      <c r="T14" s="669">
        <v>0</v>
      </c>
      <c r="U14" s="669">
        <v>0</v>
      </c>
      <c r="V14" s="669">
        <v>0</v>
      </c>
      <c r="W14" s="671">
        <f>SUM(T14:V14)</f>
        <v>0</v>
      </c>
      <c r="X14" s="670">
        <f>SUM(H14,O14,S14,W14)</f>
        <v>556</v>
      </c>
    </row>
    <row r="15" spans="1:24" ht="18.75" customHeight="1">
      <c r="A15" s="1020"/>
      <c r="B15" s="1036"/>
      <c r="C15" s="671" t="s">
        <v>14</v>
      </c>
      <c r="D15" s="531">
        <v>0</v>
      </c>
      <c r="E15" s="531">
        <f>SUM(E13:E14)</f>
        <v>125</v>
      </c>
      <c r="F15" s="531">
        <f>SUM(F13:F14)</f>
        <v>150</v>
      </c>
      <c r="G15" s="531">
        <f>SUM(G13:G14)</f>
        <v>135</v>
      </c>
      <c r="H15" s="531">
        <f>SUM(H13:H14)</f>
        <v>410</v>
      </c>
      <c r="I15" s="531">
        <f>SUM(I13:I14)</f>
        <v>171</v>
      </c>
      <c r="J15" s="531">
        <f aca="true" t="shared" si="5" ref="J15:W15">SUM(J13:J14)</f>
        <v>114</v>
      </c>
      <c r="K15" s="531">
        <f t="shared" si="5"/>
        <v>112</v>
      </c>
      <c r="L15" s="531">
        <f t="shared" si="5"/>
        <v>106</v>
      </c>
      <c r="M15" s="531">
        <f t="shared" si="5"/>
        <v>103</v>
      </c>
      <c r="N15" s="531">
        <f t="shared" si="5"/>
        <v>120</v>
      </c>
      <c r="O15" s="531">
        <f t="shared" si="5"/>
        <v>726</v>
      </c>
      <c r="P15" s="669">
        <v>0</v>
      </c>
      <c r="Q15" s="669">
        <v>0</v>
      </c>
      <c r="R15" s="669">
        <v>0</v>
      </c>
      <c r="S15" s="669">
        <v>0</v>
      </c>
      <c r="T15" s="669">
        <v>0</v>
      </c>
      <c r="U15" s="669">
        <v>0</v>
      </c>
      <c r="V15" s="669">
        <v>0</v>
      </c>
      <c r="W15" s="531">
        <f t="shared" si="5"/>
        <v>0</v>
      </c>
      <c r="X15" s="670">
        <f>SUM(H15,O15,S15,W15)</f>
        <v>1136</v>
      </c>
    </row>
    <row r="16" spans="1:24" ht="18.75" customHeight="1">
      <c r="A16" s="1020"/>
      <c r="B16" s="1036"/>
      <c r="C16" s="671" t="s">
        <v>16</v>
      </c>
      <c r="D16" s="531">
        <v>0</v>
      </c>
      <c r="E16" s="531">
        <v>4</v>
      </c>
      <c r="F16" s="531">
        <v>4</v>
      </c>
      <c r="G16" s="531">
        <v>4</v>
      </c>
      <c r="H16" s="537">
        <f>SUM(D16:G16)</f>
        <v>12</v>
      </c>
      <c r="I16" s="531">
        <v>4</v>
      </c>
      <c r="J16" s="531">
        <v>3</v>
      </c>
      <c r="K16" s="531">
        <v>3</v>
      </c>
      <c r="L16" s="531">
        <v>3</v>
      </c>
      <c r="M16" s="531">
        <v>3</v>
      </c>
      <c r="N16" s="531">
        <v>3</v>
      </c>
      <c r="O16" s="537">
        <f>SUM(I16:N16)</f>
        <v>19</v>
      </c>
      <c r="P16" s="669">
        <v>0</v>
      </c>
      <c r="Q16" s="669">
        <v>0</v>
      </c>
      <c r="R16" s="669">
        <v>0</v>
      </c>
      <c r="S16" s="669">
        <v>0</v>
      </c>
      <c r="T16" s="669">
        <v>0</v>
      </c>
      <c r="U16" s="669">
        <v>0</v>
      </c>
      <c r="V16" s="669">
        <v>0</v>
      </c>
      <c r="W16" s="671">
        <f>SUM(T16:V16)</f>
        <v>0</v>
      </c>
      <c r="X16" s="670">
        <f>SUM(H16,O16,S16,W16)</f>
        <v>31</v>
      </c>
    </row>
    <row r="17" spans="1:24" ht="18.75" customHeight="1">
      <c r="A17" s="1020">
        <v>4</v>
      </c>
      <c r="B17" s="1032" t="s">
        <v>185</v>
      </c>
      <c r="C17" s="671" t="s">
        <v>17</v>
      </c>
      <c r="D17" s="531">
        <v>0</v>
      </c>
      <c r="E17" s="531">
        <v>49</v>
      </c>
      <c r="F17" s="531">
        <v>79</v>
      </c>
      <c r="G17" s="531">
        <v>72</v>
      </c>
      <c r="H17" s="537">
        <f>E17+F17+G17</f>
        <v>200</v>
      </c>
      <c r="I17" s="531">
        <v>112</v>
      </c>
      <c r="J17" s="531">
        <v>91</v>
      </c>
      <c r="K17" s="531">
        <v>117</v>
      </c>
      <c r="L17" s="531">
        <v>112</v>
      </c>
      <c r="M17" s="531">
        <v>96</v>
      </c>
      <c r="N17" s="531">
        <v>126</v>
      </c>
      <c r="O17" s="537">
        <f>I17+J17+K17+L17+M17+N17</f>
        <v>654</v>
      </c>
      <c r="P17" s="669">
        <v>0</v>
      </c>
      <c r="Q17" s="669">
        <v>0</v>
      </c>
      <c r="R17" s="669">
        <v>0</v>
      </c>
      <c r="S17" s="669">
        <v>0</v>
      </c>
      <c r="T17" s="669">
        <v>0</v>
      </c>
      <c r="U17" s="669">
        <v>0</v>
      </c>
      <c r="V17" s="669">
        <v>0</v>
      </c>
      <c r="W17" s="671">
        <v>0</v>
      </c>
      <c r="X17" s="670">
        <f>H17+O17</f>
        <v>854</v>
      </c>
    </row>
    <row r="18" spans="1:24" ht="18.75" customHeight="1">
      <c r="A18" s="1020"/>
      <c r="B18" s="1032"/>
      <c r="C18" s="671" t="s">
        <v>18</v>
      </c>
      <c r="D18" s="531">
        <v>0</v>
      </c>
      <c r="E18" s="531">
        <v>65</v>
      </c>
      <c r="F18" s="531">
        <v>71</v>
      </c>
      <c r="G18" s="531">
        <v>78</v>
      </c>
      <c r="H18" s="537">
        <f>E18+F18+G18</f>
        <v>214</v>
      </c>
      <c r="I18" s="531">
        <v>100</v>
      </c>
      <c r="J18" s="531">
        <v>115</v>
      </c>
      <c r="K18" s="531">
        <v>109</v>
      </c>
      <c r="L18" s="531">
        <v>108</v>
      </c>
      <c r="M18" s="531">
        <v>115</v>
      </c>
      <c r="N18" s="531">
        <v>103</v>
      </c>
      <c r="O18" s="537">
        <f>I18+J18+K18+L18+M18+N18</f>
        <v>650</v>
      </c>
      <c r="P18" s="669">
        <v>0</v>
      </c>
      <c r="Q18" s="669">
        <v>0</v>
      </c>
      <c r="R18" s="669">
        <v>0</v>
      </c>
      <c r="S18" s="669">
        <v>0</v>
      </c>
      <c r="T18" s="669">
        <v>0</v>
      </c>
      <c r="U18" s="669">
        <v>0</v>
      </c>
      <c r="V18" s="669">
        <v>0</v>
      </c>
      <c r="W18" s="671">
        <v>0</v>
      </c>
      <c r="X18" s="670">
        <f>H18+O18</f>
        <v>864</v>
      </c>
    </row>
    <row r="19" spans="1:24" ht="18.75" customHeight="1">
      <c r="A19" s="1020"/>
      <c r="B19" s="1032"/>
      <c r="C19" s="670" t="s">
        <v>14</v>
      </c>
      <c r="D19" s="531">
        <v>0</v>
      </c>
      <c r="E19" s="531">
        <f>SUM(E17:E18)</f>
        <v>114</v>
      </c>
      <c r="F19" s="531">
        <f>SUM(F17:F18)</f>
        <v>150</v>
      </c>
      <c r="G19" s="531">
        <f>SUM(G17:G18)</f>
        <v>150</v>
      </c>
      <c r="H19" s="537">
        <f>E19+F19+G19</f>
        <v>414</v>
      </c>
      <c r="I19" s="531">
        <f aca="true" t="shared" si="6" ref="I19:N19">SUM(I17:I18)</f>
        <v>212</v>
      </c>
      <c r="J19" s="531">
        <f t="shared" si="6"/>
        <v>206</v>
      </c>
      <c r="K19" s="531">
        <f t="shared" si="6"/>
        <v>226</v>
      </c>
      <c r="L19" s="531">
        <f t="shared" si="6"/>
        <v>220</v>
      </c>
      <c r="M19" s="531">
        <f t="shared" si="6"/>
        <v>211</v>
      </c>
      <c r="N19" s="531">
        <f t="shared" si="6"/>
        <v>229</v>
      </c>
      <c r="O19" s="531">
        <f>I19+J19+K19+L19+M19+N19</f>
        <v>1304</v>
      </c>
      <c r="P19" s="669">
        <v>0</v>
      </c>
      <c r="Q19" s="669">
        <v>0</v>
      </c>
      <c r="R19" s="669">
        <v>0</v>
      </c>
      <c r="S19" s="669">
        <v>0</v>
      </c>
      <c r="T19" s="669">
        <v>0</v>
      </c>
      <c r="U19" s="669">
        <v>0</v>
      </c>
      <c r="V19" s="669">
        <v>0</v>
      </c>
      <c r="W19" s="531">
        <v>0</v>
      </c>
      <c r="X19" s="670">
        <f>H19+O19</f>
        <v>1718</v>
      </c>
    </row>
    <row r="20" spans="1:24" ht="18.75" customHeight="1">
      <c r="A20" s="1020"/>
      <c r="B20" s="1032"/>
      <c r="C20" s="671" t="s">
        <v>16</v>
      </c>
      <c r="D20" s="531">
        <v>0</v>
      </c>
      <c r="E20" s="531">
        <v>3</v>
      </c>
      <c r="F20" s="531">
        <v>4</v>
      </c>
      <c r="G20" s="531">
        <v>4</v>
      </c>
      <c r="H20" s="537">
        <f>E20+F20+G20</f>
        <v>11</v>
      </c>
      <c r="I20" s="531">
        <v>6</v>
      </c>
      <c r="J20" s="531">
        <v>6</v>
      </c>
      <c r="K20" s="531">
        <v>6</v>
      </c>
      <c r="L20" s="531">
        <v>6</v>
      </c>
      <c r="M20" s="531">
        <v>6</v>
      </c>
      <c r="N20" s="531">
        <v>7</v>
      </c>
      <c r="O20" s="531">
        <f>I20+J20+K20+L20+M20+N20</f>
        <v>37</v>
      </c>
      <c r="P20" s="669">
        <v>0</v>
      </c>
      <c r="Q20" s="669">
        <v>0</v>
      </c>
      <c r="R20" s="669">
        <v>0</v>
      </c>
      <c r="S20" s="669">
        <v>0</v>
      </c>
      <c r="T20" s="669">
        <v>0</v>
      </c>
      <c r="U20" s="669">
        <v>0</v>
      </c>
      <c r="V20" s="669">
        <v>0</v>
      </c>
      <c r="W20" s="671">
        <v>0</v>
      </c>
      <c r="X20" s="670">
        <f>H20+O20</f>
        <v>48</v>
      </c>
    </row>
    <row r="21" spans="1:24" ht="18.75" customHeight="1">
      <c r="A21" s="1020">
        <v>5</v>
      </c>
      <c r="B21" s="1032" t="s">
        <v>107</v>
      </c>
      <c r="C21" s="671" t="s">
        <v>17</v>
      </c>
      <c r="D21" s="531">
        <v>49</v>
      </c>
      <c r="E21" s="531">
        <v>68</v>
      </c>
      <c r="F21" s="531">
        <v>58</v>
      </c>
      <c r="G21" s="531">
        <v>62</v>
      </c>
      <c r="H21" s="537">
        <f>SUM(D21:G21)</f>
        <v>237</v>
      </c>
      <c r="I21" s="531">
        <v>33</v>
      </c>
      <c r="J21" s="531">
        <v>32</v>
      </c>
      <c r="K21" s="531">
        <v>28</v>
      </c>
      <c r="L21" s="531">
        <v>22</v>
      </c>
      <c r="M21" s="531">
        <v>21</v>
      </c>
      <c r="N21" s="531">
        <v>11</v>
      </c>
      <c r="O21" s="537">
        <f>SUM(I21:N21)</f>
        <v>147</v>
      </c>
      <c r="P21" s="669">
        <v>0</v>
      </c>
      <c r="Q21" s="669">
        <v>0</v>
      </c>
      <c r="R21" s="669">
        <v>0</v>
      </c>
      <c r="S21" s="669">
        <v>0</v>
      </c>
      <c r="T21" s="669">
        <v>0</v>
      </c>
      <c r="U21" s="669">
        <v>0</v>
      </c>
      <c r="V21" s="669">
        <v>0</v>
      </c>
      <c r="W21" s="671">
        <f>SUM(T21:V21)</f>
        <v>0</v>
      </c>
      <c r="X21" s="670">
        <f>SUM(H21,O21,S21,W21)</f>
        <v>384</v>
      </c>
    </row>
    <row r="22" spans="1:24" ht="18.75" customHeight="1">
      <c r="A22" s="1020"/>
      <c r="B22" s="1032"/>
      <c r="C22" s="671" t="s">
        <v>18</v>
      </c>
      <c r="D22" s="531">
        <v>55</v>
      </c>
      <c r="E22" s="531">
        <v>84</v>
      </c>
      <c r="F22" s="531">
        <v>58</v>
      </c>
      <c r="G22" s="531">
        <v>63</v>
      </c>
      <c r="H22" s="537">
        <f>SUM(D22:G22)</f>
        <v>260</v>
      </c>
      <c r="I22" s="531">
        <v>27</v>
      </c>
      <c r="J22" s="531">
        <v>29</v>
      </c>
      <c r="K22" s="531">
        <v>23</v>
      </c>
      <c r="L22" s="531">
        <v>20</v>
      </c>
      <c r="M22" s="531">
        <v>16</v>
      </c>
      <c r="N22" s="531">
        <v>10</v>
      </c>
      <c r="O22" s="537">
        <f>SUM(I22:N22)</f>
        <v>125</v>
      </c>
      <c r="P22" s="669">
        <v>0</v>
      </c>
      <c r="Q22" s="669">
        <v>0</v>
      </c>
      <c r="R22" s="669">
        <v>0</v>
      </c>
      <c r="S22" s="669">
        <v>0</v>
      </c>
      <c r="T22" s="669">
        <v>0</v>
      </c>
      <c r="U22" s="669">
        <v>0</v>
      </c>
      <c r="V22" s="669">
        <v>0</v>
      </c>
      <c r="W22" s="671">
        <f>SUM(T22:V22)</f>
        <v>0</v>
      </c>
      <c r="X22" s="670">
        <f>SUM(H22,O22,S22,W22)</f>
        <v>385</v>
      </c>
    </row>
    <row r="23" spans="1:24" ht="18.75" customHeight="1">
      <c r="A23" s="1020"/>
      <c r="B23" s="1032"/>
      <c r="C23" s="670" t="s">
        <v>14</v>
      </c>
      <c r="D23" s="531">
        <f aca="true" t="shared" si="7" ref="D23:I23">SUM(D21:D22)</f>
        <v>104</v>
      </c>
      <c r="E23" s="531">
        <f t="shared" si="7"/>
        <v>152</v>
      </c>
      <c r="F23" s="531">
        <f t="shared" si="7"/>
        <v>116</v>
      </c>
      <c r="G23" s="531">
        <f t="shared" si="7"/>
        <v>125</v>
      </c>
      <c r="H23" s="531">
        <f t="shared" si="7"/>
        <v>497</v>
      </c>
      <c r="I23" s="531">
        <f t="shared" si="7"/>
        <v>60</v>
      </c>
      <c r="J23" s="531">
        <f aca="true" t="shared" si="8" ref="J23:W24">SUM(J21:J22)</f>
        <v>61</v>
      </c>
      <c r="K23" s="531">
        <f t="shared" si="8"/>
        <v>51</v>
      </c>
      <c r="L23" s="531">
        <f t="shared" si="8"/>
        <v>42</v>
      </c>
      <c r="M23" s="531">
        <f t="shared" si="8"/>
        <v>37</v>
      </c>
      <c r="N23" s="531">
        <f t="shared" si="8"/>
        <v>21</v>
      </c>
      <c r="O23" s="531">
        <f t="shared" si="8"/>
        <v>272</v>
      </c>
      <c r="P23" s="531">
        <f t="shared" si="8"/>
        <v>0</v>
      </c>
      <c r="Q23" s="531">
        <f t="shared" si="8"/>
        <v>0</v>
      </c>
      <c r="R23" s="531">
        <f t="shared" si="8"/>
        <v>0</v>
      </c>
      <c r="S23" s="531">
        <f t="shared" si="8"/>
        <v>0</v>
      </c>
      <c r="T23" s="531">
        <f t="shared" si="8"/>
        <v>0</v>
      </c>
      <c r="U23" s="531">
        <f t="shared" si="8"/>
        <v>0</v>
      </c>
      <c r="V23" s="531">
        <f t="shared" si="8"/>
        <v>0</v>
      </c>
      <c r="W23" s="531">
        <f t="shared" si="8"/>
        <v>0</v>
      </c>
      <c r="X23" s="670">
        <f>SUM(H23,O23,S23,W23)</f>
        <v>769</v>
      </c>
    </row>
    <row r="24" spans="1:24" ht="18.75" customHeight="1">
      <c r="A24" s="1031"/>
      <c r="B24" s="1033"/>
      <c r="C24" s="680" t="s">
        <v>16</v>
      </c>
      <c r="D24" s="769">
        <v>3</v>
      </c>
      <c r="E24" s="769">
        <v>4</v>
      </c>
      <c r="F24" s="769">
        <v>3</v>
      </c>
      <c r="G24" s="769">
        <v>4</v>
      </c>
      <c r="H24" s="770">
        <f>SUM(D24:G24)</f>
        <v>14</v>
      </c>
      <c r="I24" s="769">
        <v>2</v>
      </c>
      <c r="J24" s="769">
        <v>2</v>
      </c>
      <c r="K24" s="769">
        <v>2</v>
      </c>
      <c r="L24" s="769">
        <v>1</v>
      </c>
      <c r="M24" s="769">
        <v>1</v>
      </c>
      <c r="N24" s="769">
        <v>1</v>
      </c>
      <c r="O24" s="770">
        <f>SUM(I24:N24)</f>
        <v>9</v>
      </c>
      <c r="P24" s="769">
        <f t="shared" si="8"/>
        <v>0</v>
      </c>
      <c r="Q24" s="769">
        <f t="shared" si="8"/>
        <v>0</v>
      </c>
      <c r="R24" s="769">
        <f t="shared" si="8"/>
        <v>0</v>
      </c>
      <c r="S24" s="769">
        <f t="shared" si="8"/>
        <v>0</v>
      </c>
      <c r="T24" s="769">
        <f t="shared" si="8"/>
        <v>0</v>
      </c>
      <c r="U24" s="769">
        <f t="shared" si="8"/>
        <v>0</v>
      </c>
      <c r="V24" s="769">
        <f t="shared" si="8"/>
        <v>0</v>
      </c>
      <c r="W24" s="680">
        <f>SUM(T24:V24)</f>
        <v>0</v>
      </c>
      <c r="X24" s="764">
        <f>SUM(H24,O24,S24,W24)</f>
        <v>23</v>
      </c>
    </row>
    <row r="25" spans="1:24" ht="18.75" customHeight="1">
      <c r="A25" s="1040" t="s">
        <v>743</v>
      </c>
      <c r="B25" s="1040"/>
      <c r="C25" s="670" t="s">
        <v>17</v>
      </c>
      <c r="D25" s="673">
        <f>D21+D17+D13+D9+D5</f>
        <v>57</v>
      </c>
      <c r="E25" s="673">
        <f aca="true" t="shared" si="9" ref="E25:X25">E21+E17+E13+E9+E5</f>
        <v>349</v>
      </c>
      <c r="F25" s="673">
        <f t="shared" si="9"/>
        <v>400</v>
      </c>
      <c r="G25" s="673">
        <f t="shared" si="9"/>
        <v>350</v>
      </c>
      <c r="H25" s="673">
        <f t="shared" si="9"/>
        <v>1156</v>
      </c>
      <c r="I25" s="673">
        <f t="shared" si="9"/>
        <v>425</v>
      </c>
      <c r="J25" s="673">
        <f t="shared" si="9"/>
        <v>336</v>
      </c>
      <c r="K25" s="673">
        <f t="shared" si="9"/>
        <v>352</v>
      </c>
      <c r="L25" s="673">
        <f t="shared" si="9"/>
        <v>338</v>
      </c>
      <c r="M25" s="673">
        <f t="shared" si="9"/>
        <v>308</v>
      </c>
      <c r="N25" s="673">
        <f t="shared" si="9"/>
        <v>344</v>
      </c>
      <c r="O25" s="673">
        <f t="shared" si="9"/>
        <v>2103</v>
      </c>
      <c r="P25" s="673">
        <f t="shared" si="9"/>
        <v>10</v>
      </c>
      <c r="Q25" s="673">
        <f t="shared" si="9"/>
        <v>9</v>
      </c>
      <c r="R25" s="673">
        <f t="shared" si="9"/>
        <v>22</v>
      </c>
      <c r="S25" s="673">
        <f t="shared" si="9"/>
        <v>41</v>
      </c>
      <c r="T25" s="673">
        <f t="shared" si="9"/>
        <v>0</v>
      </c>
      <c r="U25" s="673">
        <f t="shared" si="9"/>
        <v>4</v>
      </c>
      <c r="V25" s="673">
        <f t="shared" si="9"/>
        <v>0</v>
      </c>
      <c r="W25" s="673">
        <f t="shared" si="9"/>
        <v>4</v>
      </c>
      <c r="X25" s="673">
        <f t="shared" si="9"/>
        <v>3304</v>
      </c>
    </row>
    <row r="26" spans="1:24" ht="18.75" customHeight="1">
      <c r="A26" s="1040"/>
      <c r="B26" s="1040"/>
      <c r="C26" s="670" t="s">
        <v>18</v>
      </c>
      <c r="D26" s="673">
        <f>D22+D18+D14+D10+D6</f>
        <v>62</v>
      </c>
      <c r="E26" s="673">
        <f aca="true" t="shared" si="10" ref="E26:X26">E22+E18+E14+E10+E6</f>
        <v>380</v>
      </c>
      <c r="F26" s="673">
        <f t="shared" si="10"/>
        <v>352</v>
      </c>
      <c r="G26" s="673">
        <f t="shared" si="10"/>
        <v>372</v>
      </c>
      <c r="H26" s="673">
        <f t="shared" si="10"/>
        <v>1166</v>
      </c>
      <c r="I26" s="673">
        <f t="shared" si="10"/>
        <v>397</v>
      </c>
      <c r="J26" s="673">
        <f t="shared" si="10"/>
        <v>391</v>
      </c>
      <c r="K26" s="673">
        <f t="shared" si="10"/>
        <v>354</v>
      </c>
      <c r="L26" s="673">
        <f t="shared" si="10"/>
        <v>333</v>
      </c>
      <c r="M26" s="673">
        <f t="shared" si="10"/>
        <v>347</v>
      </c>
      <c r="N26" s="673">
        <f t="shared" si="10"/>
        <v>338</v>
      </c>
      <c r="O26" s="673">
        <f t="shared" si="10"/>
        <v>2160</v>
      </c>
      <c r="P26" s="673">
        <f t="shared" si="10"/>
        <v>17</v>
      </c>
      <c r="Q26" s="673">
        <f t="shared" si="10"/>
        <v>12</v>
      </c>
      <c r="R26" s="673">
        <f t="shared" si="10"/>
        <v>17</v>
      </c>
      <c r="S26" s="673">
        <f t="shared" si="10"/>
        <v>46</v>
      </c>
      <c r="T26" s="673">
        <f t="shared" si="10"/>
        <v>4</v>
      </c>
      <c r="U26" s="673">
        <f t="shared" si="10"/>
        <v>5</v>
      </c>
      <c r="V26" s="673">
        <f t="shared" si="10"/>
        <v>0</v>
      </c>
      <c r="W26" s="673">
        <f t="shared" si="10"/>
        <v>9</v>
      </c>
      <c r="X26" s="673">
        <f t="shared" si="10"/>
        <v>3381</v>
      </c>
    </row>
    <row r="27" spans="1:24" ht="18.75" customHeight="1">
      <c r="A27" s="1040"/>
      <c r="B27" s="1040"/>
      <c r="C27" s="670" t="s">
        <v>14</v>
      </c>
      <c r="D27" s="674">
        <f aca="true" t="shared" si="11" ref="D27:X27">SUM(D25:D26)</f>
        <v>119</v>
      </c>
      <c r="E27" s="674">
        <f t="shared" si="11"/>
        <v>729</v>
      </c>
      <c r="F27" s="674">
        <f t="shared" si="11"/>
        <v>752</v>
      </c>
      <c r="G27" s="674">
        <f t="shared" si="11"/>
        <v>722</v>
      </c>
      <c r="H27" s="674">
        <f t="shared" si="11"/>
        <v>2322</v>
      </c>
      <c r="I27" s="674">
        <f t="shared" si="11"/>
        <v>822</v>
      </c>
      <c r="J27" s="674">
        <f t="shared" si="11"/>
        <v>727</v>
      </c>
      <c r="K27" s="674">
        <f t="shared" si="11"/>
        <v>706</v>
      </c>
      <c r="L27" s="674">
        <f t="shared" si="11"/>
        <v>671</v>
      </c>
      <c r="M27" s="674">
        <f t="shared" si="11"/>
        <v>655</v>
      </c>
      <c r="N27" s="674">
        <f t="shared" si="11"/>
        <v>682</v>
      </c>
      <c r="O27" s="674">
        <f t="shared" si="11"/>
        <v>4263</v>
      </c>
      <c r="P27" s="674">
        <f t="shared" si="11"/>
        <v>27</v>
      </c>
      <c r="Q27" s="674">
        <f t="shared" si="11"/>
        <v>21</v>
      </c>
      <c r="R27" s="674">
        <f t="shared" si="11"/>
        <v>39</v>
      </c>
      <c r="S27" s="674">
        <f t="shared" si="11"/>
        <v>87</v>
      </c>
      <c r="T27" s="674">
        <f t="shared" si="11"/>
        <v>4</v>
      </c>
      <c r="U27" s="674">
        <f t="shared" si="11"/>
        <v>9</v>
      </c>
      <c r="V27" s="674">
        <f t="shared" si="11"/>
        <v>0</v>
      </c>
      <c r="W27" s="674">
        <f t="shared" si="11"/>
        <v>13</v>
      </c>
      <c r="X27" s="674">
        <f t="shared" si="11"/>
        <v>6685</v>
      </c>
    </row>
    <row r="28" spans="1:24" ht="17.25" customHeight="1">
      <c r="A28" s="1040"/>
      <c r="B28" s="1040"/>
      <c r="C28" s="670" t="s">
        <v>16</v>
      </c>
      <c r="D28" s="673">
        <f>SUM(D24,D20,D16,D12,D8)</f>
        <v>4</v>
      </c>
      <c r="E28" s="673">
        <f aca="true" t="shared" si="12" ref="E28:X28">SUM(E24,E20,E16,E12,E8)</f>
        <v>20</v>
      </c>
      <c r="F28" s="673">
        <f t="shared" si="12"/>
        <v>20</v>
      </c>
      <c r="G28" s="673">
        <f t="shared" si="12"/>
        <v>20</v>
      </c>
      <c r="H28" s="673">
        <f t="shared" si="12"/>
        <v>64</v>
      </c>
      <c r="I28" s="673">
        <f t="shared" si="12"/>
        <v>21</v>
      </c>
      <c r="J28" s="673">
        <f t="shared" si="12"/>
        <v>19</v>
      </c>
      <c r="K28" s="673">
        <f t="shared" si="12"/>
        <v>19</v>
      </c>
      <c r="L28" s="673">
        <f t="shared" si="12"/>
        <v>18</v>
      </c>
      <c r="M28" s="673">
        <f t="shared" si="12"/>
        <v>18</v>
      </c>
      <c r="N28" s="673">
        <f t="shared" si="12"/>
        <v>19</v>
      </c>
      <c r="O28" s="673">
        <f t="shared" si="12"/>
        <v>114</v>
      </c>
      <c r="P28" s="673">
        <f t="shared" si="12"/>
        <v>1</v>
      </c>
      <c r="Q28" s="673">
        <f t="shared" si="12"/>
        <v>1</v>
      </c>
      <c r="R28" s="673">
        <f t="shared" si="12"/>
        <v>1</v>
      </c>
      <c r="S28" s="673">
        <f t="shared" si="12"/>
        <v>3</v>
      </c>
      <c r="T28" s="673">
        <f t="shared" si="12"/>
        <v>1</v>
      </c>
      <c r="U28" s="673">
        <f t="shared" si="12"/>
        <v>1</v>
      </c>
      <c r="V28" s="673">
        <f t="shared" si="12"/>
        <v>0</v>
      </c>
      <c r="W28" s="673">
        <f t="shared" si="12"/>
        <v>2</v>
      </c>
      <c r="X28" s="673">
        <f t="shared" si="12"/>
        <v>183</v>
      </c>
    </row>
    <row r="29" spans="1:24" ht="17.25" customHeight="1">
      <c r="A29" s="771"/>
      <c r="B29" s="771"/>
      <c r="C29" s="772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  <c r="T29" s="773"/>
      <c r="U29" s="773"/>
      <c r="V29" s="773"/>
      <c r="W29" s="773"/>
      <c r="X29" s="773"/>
    </row>
    <row r="30" spans="1:24" ht="17.25" customHeight="1">
      <c r="A30" s="771"/>
      <c r="B30" s="771"/>
      <c r="C30" s="772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</row>
    <row r="31" spans="1:24" ht="15.75" customHeight="1">
      <c r="A31" s="771"/>
      <c r="B31" s="771"/>
      <c r="C31" s="772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</row>
    <row r="32" spans="1:24" ht="15.75" customHeight="1">
      <c r="A32" s="771"/>
      <c r="B32" s="771"/>
      <c r="C32" s="772"/>
      <c r="D32" s="773"/>
      <c r="E32" s="773"/>
      <c r="F32" s="773"/>
      <c r="G32" s="773"/>
      <c r="H32" s="773"/>
      <c r="I32" s="773"/>
      <c r="J32" s="773"/>
      <c r="K32" s="773"/>
      <c r="L32" s="773"/>
      <c r="M32" s="773"/>
      <c r="N32" s="773"/>
      <c r="O32" s="773"/>
      <c r="P32" s="773"/>
      <c r="Q32" s="773"/>
      <c r="R32" s="773"/>
      <c r="S32" s="773"/>
      <c r="T32" s="773"/>
      <c r="U32" s="773"/>
      <c r="V32" s="773"/>
      <c r="W32" s="773"/>
      <c r="X32" s="773"/>
    </row>
    <row r="33" spans="1:24" ht="15.75" customHeight="1">
      <c r="A33" s="771"/>
      <c r="B33" s="771"/>
      <c r="C33" s="772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</row>
    <row r="34" spans="1:24" ht="15.75" customHeight="1">
      <c r="A34" s="771"/>
      <c r="B34" s="771"/>
      <c r="C34" s="772"/>
      <c r="D34" s="773"/>
      <c r="E34" s="773"/>
      <c r="F34" s="773"/>
      <c r="G34" s="773"/>
      <c r="H34" s="773"/>
      <c r="I34" s="773"/>
      <c r="J34" s="773"/>
      <c r="K34" s="773"/>
      <c r="L34" s="773"/>
      <c r="M34" s="773"/>
      <c r="N34" s="773"/>
      <c r="O34" s="773"/>
      <c r="P34" s="773"/>
      <c r="Q34" s="773"/>
      <c r="R34" s="773"/>
      <c r="S34" s="773"/>
      <c r="T34" s="773"/>
      <c r="U34" s="773"/>
      <c r="V34" s="773"/>
      <c r="W34" s="773"/>
      <c r="X34" s="773"/>
    </row>
    <row r="35" spans="1:24" ht="18.75" customHeight="1">
      <c r="A35" s="771"/>
      <c r="B35" s="771"/>
      <c r="C35" s="772"/>
      <c r="D35" s="773"/>
      <c r="E35" s="773"/>
      <c r="F35" s="773"/>
      <c r="G35" s="773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3"/>
      <c r="T35" s="773"/>
      <c r="U35" s="773"/>
      <c r="V35" s="773"/>
      <c r="W35" s="773"/>
      <c r="X35" s="773"/>
    </row>
    <row r="36" spans="1:24" ht="18.75" customHeight="1">
      <c r="A36" s="771"/>
      <c r="B36" s="771"/>
      <c r="C36" s="772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</row>
    <row r="37" spans="1:24" ht="18.75" customHeight="1">
      <c r="A37" s="1021">
        <v>6</v>
      </c>
      <c r="B37" s="1039" t="s">
        <v>482</v>
      </c>
      <c r="C37" s="765" t="s">
        <v>17</v>
      </c>
      <c r="D37" s="766">
        <v>21</v>
      </c>
      <c r="E37" s="766">
        <v>100</v>
      </c>
      <c r="F37" s="766">
        <v>97</v>
      </c>
      <c r="G37" s="766">
        <v>76</v>
      </c>
      <c r="H37" s="767">
        <f>SUM(D37:G37)</f>
        <v>294</v>
      </c>
      <c r="I37" s="765">
        <v>0</v>
      </c>
      <c r="J37" s="765">
        <v>0</v>
      </c>
      <c r="K37" s="765">
        <v>0</v>
      </c>
      <c r="L37" s="765">
        <v>0</v>
      </c>
      <c r="M37" s="765">
        <v>0</v>
      </c>
      <c r="N37" s="765">
        <v>0</v>
      </c>
      <c r="O37" s="765">
        <v>0</v>
      </c>
      <c r="P37" s="765">
        <v>0</v>
      </c>
      <c r="Q37" s="765">
        <v>0</v>
      </c>
      <c r="R37" s="765">
        <v>0</v>
      </c>
      <c r="S37" s="765">
        <v>0</v>
      </c>
      <c r="T37" s="765">
        <v>0</v>
      </c>
      <c r="U37" s="765">
        <v>0</v>
      </c>
      <c r="V37" s="765">
        <v>0</v>
      </c>
      <c r="W37" s="765">
        <v>0</v>
      </c>
      <c r="X37" s="767">
        <v>294</v>
      </c>
    </row>
    <row r="38" spans="1:24" ht="18.75" customHeight="1">
      <c r="A38" s="1020"/>
      <c r="B38" s="1036"/>
      <c r="C38" s="671" t="s">
        <v>18</v>
      </c>
      <c r="D38" s="675">
        <v>20</v>
      </c>
      <c r="E38" s="675">
        <v>85</v>
      </c>
      <c r="F38" s="675">
        <v>89</v>
      </c>
      <c r="G38" s="675">
        <v>76</v>
      </c>
      <c r="H38" s="676">
        <f>SUM(D38:G38)</f>
        <v>270</v>
      </c>
      <c r="I38" s="671">
        <v>0</v>
      </c>
      <c r="J38" s="671">
        <v>0</v>
      </c>
      <c r="K38" s="671">
        <v>0</v>
      </c>
      <c r="L38" s="671">
        <v>0</v>
      </c>
      <c r="M38" s="671">
        <v>0</v>
      </c>
      <c r="N38" s="671">
        <v>0</v>
      </c>
      <c r="O38" s="671">
        <v>0</v>
      </c>
      <c r="P38" s="671">
        <v>0</v>
      </c>
      <c r="Q38" s="671">
        <v>0</v>
      </c>
      <c r="R38" s="671">
        <v>0</v>
      </c>
      <c r="S38" s="671">
        <v>0</v>
      </c>
      <c r="T38" s="671">
        <v>0</v>
      </c>
      <c r="U38" s="671">
        <v>0</v>
      </c>
      <c r="V38" s="671">
        <v>0</v>
      </c>
      <c r="W38" s="671">
        <v>0</v>
      </c>
      <c r="X38" s="676">
        <v>270</v>
      </c>
    </row>
    <row r="39" spans="1:24" ht="18.75" customHeight="1">
      <c r="A39" s="1020"/>
      <c r="B39" s="1036"/>
      <c r="C39" s="671" t="s">
        <v>14</v>
      </c>
      <c r="D39" s="675">
        <v>41</v>
      </c>
      <c r="E39" s="675">
        <v>185</v>
      </c>
      <c r="F39" s="675">
        <v>186</v>
      </c>
      <c r="G39" s="675">
        <v>152</v>
      </c>
      <c r="H39" s="676">
        <f>SUM(D39:G39)</f>
        <v>564</v>
      </c>
      <c r="I39" s="671">
        <v>0</v>
      </c>
      <c r="J39" s="671">
        <v>0</v>
      </c>
      <c r="K39" s="671">
        <v>0</v>
      </c>
      <c r="L39" s="671">
        <v>0</v>
      </c>
      <c r="M39" s="671">
        <v>0</v>
      </c>
      <c r="N39" s="671">
        <v>0</v>
      </c>
      <c r="O39" s="671">
        <v>0</v>
      </c>
      <c r="P39" s="671">
        <v>0</v>
      </c>
      <c r="Q39" s="671">
        <v>0</v>
      </c>
      <c r="R39" s="671">
        <v>0</v>
      </c>
      <c r="S39" s="671">
        <v>0</v>
      </c>
      <c r="T39" s="671">
        <v>0</v>
      </c>
      <c r="U39" s="671">
        <v>0</v>
      </c>
      <c r="V39" s="671">
        <v>0</v>
      </c>
      <c r="W39" s="671">
        <v>0</v>
      </c>
      <c r="X39" s="676">
        <v>564</v>
      </c>
    </row>
    <row r="40" spans="1:24" ht="18.75" customHeight="1">
      <c r="A40" s="1020"/>
      <c r="B40" s="1036"/>
      <c r="C40" s="671" t="s">
        <v>16</v>
      </c>
      <c r="D40" s="675">
        <v>1</v>
      </c>
      <c r="E40" s="675">
        <v>5</v>
      </c>
      <c r="F40" s="675">
        <v>5</v>
      </c>
      <c r="G40" s="675">
        <v>5</v>
      </c>
      <c r="H40" s="676">
        <v>16</v>
      </c>
      <c r="I40" s="671">
        <v>0</v>
      </c>
      <c r="J40" s="671">
        <v>0</v>
      </c>
      <c r="K40" s="671">
        <v>0</v>
      </c>
      <c r="L40" s="671">
        <v>0</v>
      </c>
      <c r="M40" s="671">
        <v>0</v>
      </c>
      <c r="N40" s="671">
        <v>0</v>
      </c>
      <c r="O40" s="671">
        <v>0</v>
      </c>
      <c r="P40" s="671">
        <v>0</v>
      </c>
      <c r="Q40" s="671">
        <v>0</v>
      </c>
      <c r="R40" s="671">
        <v>0</v>
      </c>
      <c r="S40" s="671">
        <v>0</v>
      </c>
      <c r="T40" s="671">
        <v>0</v>
      </c>
      <c r="U40" s="671">
        <v>0</v>
      </c>
      <c r="V40" s="671">
        <v>0</v>
      </c>
      <c r="W40" s="671">
        <v>0</v>
      </c>
      <c r="X40" s="676">
        <v>16</v>
      </c>
    </row>
    <row r="41" spans="1:24" ht="18" customHeight="1">
      <c r="A41" s="1020">
        <v>7</v>
      </c>
      <c r="B41" s="1036" t="s">
        <v>483</v>
      </c>
      <c r="C41" s="671" t="s">
        <v>17</v>
      </c>
      <c r="D41" s="675">
        <v>0</v>
      </c>
      <c r="E41" s="675">
        <v>74</v>
      </c>
      <c r="F41" s="675">
        <v>53</v>
      </c>
      <c r="G41" s="675">
        <v>77</v>
      </c>
      <c r="H41" s="676">
        <f>SUM(E41:G41)</f>
        <v>204</v>
      </c>
      <c r="I41" s="675">
        <v>71</v>
      </c>
      <c r="J41" s="675">
        <v>74</v>
      </c>
      <c r="K41" s="675">
        <v>68</v>
      </c>
      <c r="L41" s="675">
        <v>64</v>
      </c>
      <c r="M41" s="675">
        <v>73</v>
      </c>
      <c r="N41" s="675">
        <v>60</v>
      </c>
      <c r="O41" s="676">
        <f>SUM(I41:N41)</f>
        <v>410</v>
      </c>
      <c r="P41" s="675">
        <v>40</v>
      </c>
      <c r="Q41" s="675">
        <v>32</v>
      </c>
      <c r="R41" s="675">
        <v>40</v>
      </c>
      <c r="S41" s="676">
        <f>SUM(P41:R41)</f>
        <v>112</v>
      </c>
      <c r="T41" s="675">
        <v>16</v>
      </c>
      <c r="U41" s="675">
        <v>9</v>
      </c>
      <c r="V41" s="671">
        <v>0</v>
      </c>
      <c r="W41" s="676">
        <f>SUM(T41:V41)</f>
        <v>25</v>
      </c>
      <c r="X41" s="676">
        <f>SUM(H41,O41,S41,W41,)</f>
        <v>751</v>
      </c>
    </row>
    <row r="42" spans="1:24" ht="18" customHeight="1">
      <c r="A42" s="1020"/>
      <c r="B42" s="1036"/>
      <c r="C42" s="671" t="s">
        <v>18</v>
      </c>
      <c r="D42" s="675">
        <v>0</v>
      </c>
      <c r="E42" s="675">
        <v>53</v>
      </c>
      <c r="F42" s="675">
        <v>62</v>
      </c>
      <c r="G42" s="675">
        <v>52</v>
      </c>
      <c r="H42" s="676">
        <f>SUM(E42:G42)</f>
        <v>167</v>
      </c>
      <c r="I42" s="675">
        <v>62</v>
      </c>
      <c r="J42" s="675">
        <v>66</v>
      </c>
      <c r="K42" s="675">
        <v>55</v>
      </c>
      <c r="L42" s="675">
        <v>55</v>
      </c>
      <c r="M42" s="675">
        <v>67</v>
      </c>
      <c r="N42" s="675">
        <v>47</v>
      </c>
      <c r="O42" s="676">
        <f>SUM(I42:N42)</f>
        <v>352</v>
      </c>
      <c r="P42" s="675">
        <v>25</v>
      </c>
      <c r="Q42" s="675">
        <v>34</v>
      </c>
      <c r="R42" s="675">
        <v>22</v>
      </c>
      <c r="S42" s="676">
        <f>SUM(P42:R42)</f>
        <v>81</v>
      </c>
      <c r="T42" s="675">
        <v>21</v>
      </c>
      <c r="U42" s="675">
        <v>11</v>
      </c>
      <c r="V42" s="671">
        <v>0</v>
      </c>
      <c r="W42" s="676">
        <f>SUM(T42:V42)</f>
        <v>32</v>
      </c>
      <c r="X42" s="676">
        <f>SUM(H42,O42,S42,W42,)</f>
        <v>632</v>
      </c>
    </row>
    <row r="43" spans="1:24" ht="18" customHeight="1">
      <c r="A43" s="1020"/>
      <c r="B43" s="1036"/>
      <c r="C43" s="671" t="s">
        <v>14</v>
      </c>
      <c r="D43" s="675">
        <v>0</v>
      </c>
      <c r="E43" s="675">
        <f aca="true" t="shared" si="13" ref="E43:N43">SUM(E41:E42)</f>
        <v>127</v>
      </c>
      <c r="F43" s="675">
        <f t="shared" si="13"/>
        <v>115</v>
      </c>
      <c r="G43" s="675">
        <f t="shared" si="13"/>
        <v>129</v>
      </c>
      <c r="H43" s="676">
        <f t="shared" si="13"/>
        <v>371</v>
      </c>
      <c r="I43" s="675">
        <f t="shared" si="13"/>
        <v>133</v>
      </c>
      <c r="J43" s="675">
        <f t="shared" si="13"/>
        <v>140</v>
      </c>
      <c r="K43" s="675">
        <f t="shared" si="13"/>
        <v>123</v>
      </c>
      <c r="L43" s="675">
        <f t="shared" si="13"/>
        <v>119</v>
      </c>
      <c r="M43" s="675">
        <f t="shared" si="13"/>
        <v>140</v>
      </c>
      <c r="N43" s="675">
        <f t="shared" si="13"/>
        <v>107</v>
      </c>
      <c r="O43" s="676">
        <f>SUM(I43:N43)</f>
        <v>762</v>
      </c>
      <c r="P43" s="675">
        <f>SUM(P41:P42)</f>
        <v>65</v>
      </c>
      <c r="Q43" s="675">
        <f>SUM(Q41:Q42)</f>
        <v>66</v>
      </c>
      <c r="R43" s="675">
        <f>SUM(R41:R42)</f>
        <v>62</v>
      </c>
      <c r="S43" s="676">
        <f>SUM(P43:R43)</f>
        <v>193</v>
      </c>
      <c r="T43" s="675">
        <f>SUM(T41:T42)</f>
        <v>37</v>
      </c>
      <c r="U43" s="675">
        <f>SUM(U41:U42)</f>
        <v>20</v>
      </c>
      <c r="V43" s="671">
        <v>0</v>
      </c>
      <c r="W43" s="676">
        <f>SUM(T43:V43)</f>
        <v>57</v>
      </c>
      <c r="X43" s="676">
        <f>SUM(H43,O43,S43,W43,)</f>
        <v>1383</v>
      </c>
    </row>
    <row r="44" spans="1:24" ht="18" customHeight="1">
      <c r="A44" s="1031"/>
      <c r="B44" s="1037"/>
      <c r="C44" s="680" t="s">
        <v>16</v>
      </c>
      <c r="D44" s="774">
        <v>0</v>
      </c>
      <c r="E44" s="774">
        <v>4</v>
      </c>
      <c r="F44" s="774">
        <v>3</v>
      </c>
      <c r="G44" s="774">
        <v>4</v>
      </c>
      <c r="H44" s="775">
        <v>11</v>
      </c>
      <c r="I44" s="774">
        <v>4</v>
      </c>
      <c r="J44" s="774">
        <v>4</v>
      </c>
      <c r="K44" s="774">
        <v>4</v>
      </c>
      <c r="L44" s="774">
        <v>3</v>
      </c>
      <c r="M44" s="774">
        <v>4</v>
      </c>
      <c r="N44" s="774">
        <v>3</v>
      </c>
      <c r="O44" s="775">
        <v>22</v>
      </c>
      <c r="P44" s="774">
        <v>2</v>
      </c>
      <c r="Q44" s="774">
        <v>2</v>
      </c>
      <c r="R44" s="774">
        <v>2</v>
      </c>
      <c r="S44" s="775">
        <v>6</v>
      </c>
      <c r="T44" s="774">
        <v>1</v>
      </c>
      <c r="U44" s="774">
        <v>1</v>
      </c>
      <c r="V44" s="680">
        <v>0</v>
      </c>
      <c r="W44" s="775">
        <v>2</v>
      </c>
      <c r="X44" s="775">
        <v>41</v>
      </c>
    </row>
    <row r="45" spans="1:24" ht="18" customHeight="1">
      <c r="A45" s="1022" t="s">
        <v>744</v>
      </c>
      <c r="B45" s="1022"/>
      <c r="C45" s="778" t="s">
        <v>17</v>
      </c>
      <c r="D45" s="787">
        <f>D37+D41</f>
        <v>21</v>
      </c>
      <c r="E45" s="788">
        <v>174</v>
      </c>
      <c r="F45" s="788">
        <v>150</v>
      </c>
      <c r="G45" s="788">
        <v>153</v>
      </c>
      <c r="H45" s="788">
        <f>SUM(D45:G45)</f>
        <v>498</v>
      </c>
      <c r="I45" s="789">
        <v>71</v>
      </c>
      <c r="J45" s="789">
        <v>74</v>
      </c>
      <c r="K45" s="789">
        <v>68</v>
      </c>
      <c r="L45" s="789">
        <v>64</v>
      </c>
      <c r="M45" s="789">
        <v>73</v>
      </c>
      <c r="N45" s="789">
        <v>60</v>
      </c>
      <c r="O45" s="790">
        <f>SUM(I45:N45)</f>
        <v>410</v>
      </c>
      <c r="P45" s="789">
        <v>40</v>
      </c>
      <c r="Q45" s="789">
        <v>32</v>
      </c>
      <c r="R45" s="789">
        <v>40</v>
      </c>
      <c r="S45" s="790">
        <f>SUM(P45:R45)</f>
        <v>112</v>
      </c>
      <c r="T45" s="789">
        <v>16</v>
      </c>
      <c r="U45" s="789">
        <v>9</v>
      </c>
      <c r="V45" s="782">
        <v>0</v>
      </c>
      <c r="W45" s="790">
        <f>SUM(T45:V45)</f>
        <v>25</v>
      </c>
      <c r="X45" s="790">
        <v>1045</v>
      </c>
    </row>
    <row r="46" spans="1:24" ht="18" customHeight="1">
      <c r="A46" s="1022"/>
      <c r="B46" s="1022"/>
      <c r="C46" s="778" t="s">
        <v>18</v>
      </c>
      <c r="D46" s="787">
        <f>D38+D42</f>
        <v>20</v>
      </c>
      <c r="E46" s="788">
        <v>138</v>
      </c>
      <c r="F46" s="788">
        <v>151</v>
      </c>
      <c r="G46" s="788">
        <v>128</v>
      </c>
      <c r="H46" s="788">
        <f>SUM(D46:G46)</f>
        <v>437</v>
      </c>
      <c r="I46" s="789">
        <v>62</v>
      </c>
      <c r="J46" s="789">
        <v>66</v>
      </c>
      <c r="K46" s="789">
        <v>55</v>
      </c>
      <c r="L46" s="789">
        <v>55</v>
      </c>
      <c r="M46" s="789">
        <v>67</v>
      </c>
      <c r="N46" s="789">
        <v>47</v>
      </c>
      <c r="O46" s="790">
        <f>SUM(I46:N46)</f>
        <v>352</v>
      </c>
      <c r="P46" s="789">
        <v>25</v>
      </c>
      <c r="Q46" s="789">
        <v>34</v>
      </c>
      <c r="R46" s="789">
        <v>22</v>
      </c>
      <c r="S46" s="790">
        <f>SUM(P46:R46)</f>
        <v>81</v>
      </c>
      <c r="T46" s="789">
        <v>21</v>
      </c>
      <c r="U46" s="789">
        <v>11</v>
      </c>
      <c r="V46" s="782">
        <v>0</v>
      </c>
      <c r="W46" s="790">
        <f>SUM(T46:V46)</f>
        <v>32</v>
      </c>
      <c r="X46" s="790">
        <v>902</v>
      </c>
    </row>
    <row r="47" spans="1:24" ht="18" customHeight="1">
      <c r="A47" s="1022"/>
      <c r="B47" s="1022"/>
      <c r="C47" s="778" t="s">
        <v>14</v>
      </c>
      <c r="D47" s="787">
        <f aca="true" t="shared" si="14" ref="D47:X47">SUM(D45:D46)</f>
        <v>41</v>
      </c>
      <c r="E47" s="787">
        <f t="shared" si="14"/>
        <v>312</v>
      </c>
      <c r="F47" s="787">
        <f t="shared" si="14"/>
        <v>301</v>
      </c>
      <c r="G47" s="787">
        <f t="shared" si="14"/>
        <v>281</v>
      </c>
      <c r="H47" s="787">
        <f t="shared" si="14"/>
        <v>935</v>
      </c>
      <c r="I47" s="787">
        <f t="shared" si="14"/>
        <v>133</v>
      </c>
      <c r="J47" s="787">
        <f t="shared" si="14"/>
        <v>140</v>
      </c>
      <c r="K47" s="787">
        <f t="shared" si="14"/>
        <v>123</v>
      </c>
      <c r="L47" s="787">
        <f t="shared" si="14"/>
        <v>119</v>
      </c>
      <c r="M47" s="787">
        <f t="shared" si="14"/>
        <v>140</v>
      </c>
      <c r="N47" s="787">
        <f t="shared" si="14"/>
        <v>107</v>
      </c>
      <c r="O47" s="787">
        <f t="shared" si="14"/>
        <v>762</v>
      </c>
      <c r="P47" s="787">
        <f t="shared" si="14"/>
        <v>65</v>
      </c>
      <c r="Q47" s="787">
        <f t="shared" si="14"/>
        <v>66</v>
      </c>
      <c r="R47" s="787">
        <f t="shared" si="14"/>
        <v>62</v>
      </c>
      <c r="S47" s="787">
        <f t="shared" si="14"/>
        <v>193</v>
      </c>
      <c r="T47" s="787">
        <f t="shared" si="14"/>
        <v>37</v>
      </c>
      <c r="U47" s="787">
        <f t="shared" si="14"/>
        <v>20</v>
      </c>
      <c r="V47" s="787">
        <f t="shared" si="14"/>
        <v>0</v>
      </c>
      <c r="W47" s="787">
        <f t="shared" si="14"/>
        <v>57</v>
      </c>
      <c r="X47" s="787">
        <f t="shared" si="14"/>
        <v>1947</v>
      </c>
    </row>
    <row r="48" spans="1:24" ht="18" customHeight="1">
      <c r="A48" s="1022"/>
      <c r="B48" s="1022"/>
      <c r="C48" s="778" t="s">
        <v>16</v>
      </c>
      <c r="D48" s="787">
        <v>1</v>
      </c>
      <c r="E48" s="788">
        <v>9</v>
      </c>
      <c r="F48" s="788">
        <v>8</v>
      </c>
      <c r="G48" s="788">
        <v>9</v>
      </c>
      <c r="H48" s="788">
        <f>SUM(D48:G48)</f>
        <v>27</v>
      </c>
      <c r="I48" s="789">
        <v>4</v>
      </c>
      <c r="J48" s="789">
        <v>4</v>
      </c>
      <c r="K48" s="789">
        <v>4</v>
      </c>
      <c r="L48" s="789">
        <v>3</v>
      </c>
      <c r="M48" s="789">
        <v>4</v>
      </c>
      <c r="N48" s="789">
        <v>3</v>
      </c>
      <c r="O48" s="790">
        <v>22</v>
      </c>
      <c r="P48" s="789">
        <v>2</v>
      </c>
      <c r="Q48" s="789">
        <v>2</v>
      </c>
      <c r="R48" s="789">
        <v>2</v>
      </c>
      <c r="S48" s="790">
        <v>6</v>
      </c>
      <c r="T48" s="789">
        <v>1</v>
      </c>
      <c r="U48" s="789">
        <v>1</v>
      </c>
      <c r="V48" s="782">
        <v>0</v>
      </c>
      <c r="W48" s="790">
        <v>2</v>
      </c>
      <c r="X48" s="790">
        <v>57</v>
      </c>
    </row>
    <row r="49" spans="1:24" ht="18" customHeight="1">
      <c r="A49" s="1020">
        <v>8</v>
      </c>
      <c r="B49" s="1019" t="s">
        <v>330</v>
      </c>
      <c r="C49" s="671" t="s">
        <v>17</v>
      </c>
      <c r="D49" s="677">
        <v>0</v>
      </c>
      <c r="E49" s="754">
        <v>103</v>
      </c>
      <c r="F49" s="754">
        <v>183</v>
      </c>
      <c r="G49" s="754">
        <v>140</v>
      </c>
      <c r="H49" s="754">
        <f>SUM(E49:G49)</f>
        <v>426</v>
      </c>
      <c r="I49" s="754">
        <v>113</v>
      </c>
      <c r="J49" s="754">
        <v>132</v>
      </c>
      <c r="K49" s="754">
        <v>116</v>
      </c>
      <c r="L49" s="754">
        <v>110</v>
      </c>
      <c r="M49" s="754">
        <v>99</v>
      </c>
      <c r="N49" s="754">
        <v>74</v>
      </c>
      <c r="O49" s="754">
        <f aca="true" t="shared" si="15" ref="O49:O54">SUM(I49:N49)</f>
        <v>644</v>
      </c>
      <c r="P49" s="677">
        <v>0</v>
      </c>
      <c r="Q49" s="677">
        <v>0</v>
      </c>
      <c r="R49" s="677">
        <v>0</v>
      </c>
      <c r="S49" s="677">
        <v>0</v>
      </c>
      <c r="T49" s="677">
        <v>0</v>
      </c>
      <c r="U49" s="677">
        <v>0</v>
      </c>
      <c r="V49" s="677">
        <v>0</v>
      </c>
      <c r="W49" s="677">
        <v>0</v>
      </c>
      <c r="X49" s="754">
        <f>H49+O49</f>
        <v>1070</v>
      </c>
    </row>
    <row r="50" spans="1:24" ht="18" customHeight="1">
      <c r="A50" s="1020"/>
      <c r="B50" s="1019"/>
      <c r="C50" s="671" t="s">
        <v>18</v>
      </c>
      <c r="D50" s="677">
        <v>0</v>
      </c>
      <c r="E50" s="754">
        <v>97</v>
      </c>
      <c r="F50" s="754">
        <v>131</v>
      </c>
      <c r="G50" s="754">
        <v>147</v>
      </c>
      <c r="H50" s="754">
        <f>SUM(E50:G50)</f>
        <v>375</v>
      </c>
      <c r="I50" s="754">
        <v>157</v>
      </c>
      <c r="J50" s="754">
        <v>122</v>
      </c>
      <c r="K50" s="754">
        <v>126</v>
      </c>
      <c r="L50" s="754">
        <v>105</v>
      </c>
      <c r="M50" s="754">
        <v>85</v>
      </c>
      <c r="N50" s="754">
        <v>68</v>
      </c>
      <c r="O50" s="754">
        <f t="shared" si="15"/>
        <v>663</v>
      </c>
      <c r="P50" s="677">
        <v>0</v>
      </c>
      <c r="Q50" s="677">
        <v>0</v>
      </c>
      <c r="R50" s="677">
        <v>0</v>
      </c>
      <c r="S50" s="677">
        <v>0</v>
      </c>
      <c r="T50" s="677">
        <v>0</v>
      </c>
      <c r="U50" s="677">
        <v>0</v>
      </c>
      <c r="V50" s="677">
        <v>0</v>
      </c>
      <c r="W50" s="677">
        <v>0</v>
      </c>
      <c r="X50" s="754">
        <f>H50+O50</f>
        <v>1038</v>
      </c>
    </row>
    <row r="51" spans="1:24" ht="18" customHeight="1">
      <c r="A51" s="1020"/>
      <c r="B51" s="1019"/>
      <c r="C51" s="670" t="s">
        <v>14</v>
      </c>
      <c r="D51" s="677">
        <v>0</v>
      </c>
      <c r="E51" s="754">
        <v>200</v>
      </c>
      <c r="F51" s="754">
        <f>SUM(F49:F50)</f>
        <v>314</v>
      </c>
      <c r="G51" s="754">
        <v>287</v>
      </c>
      <c r="H51" s="754">
        <f>SUM(E51:G51)</f>
        <v>801</v>
      </c>
      <c r="I51" s="754">
        <f>SUM(I49:I50)</f>
        <v>270</v>
      </c>
      <c r="J51" s="754">
        <v>254</v>
      </c>
      <c r="K51" s="754">
        <v>242</v>
      </c>
      <c r="L51" s="754">
        <v>215</v>
      </c>
      <c r="M51" s="754">
        <v>184</v>
      </c>
      <c r="N51" s="754">
        <v>142</v>
      </c>
      <c r="O51" s="754">
        <f t="shared" si="15"/>
        <v>1307</v>
      </c>
      <c r="P51" s="677">
        <v>0</v>
      </c>
      <c r="Q51" s="677">
        <v>0</v>
      </c>
      <c r="R51" s="677">
        <v>0</v>
      </c>
      <c r="S51" s="677">
        <v>0</v>
      </c>
      <c r="T51" s="677">
        <v>0</v>
      </c>
      <c r="U51" s="677">
        <v>0</v>
      </c>
      <c r="V51" s="677">
        <v>0</v>
      </c>
      <c r="W51" s="677">
        <v>0</v>
      </c>
      <c r="X51" s="754">
        <f>SUM(X49:X50)</f>
        <v>2108</v>
      </c>
    </row>
    <row r="52" spans="1:24" ht="20.25" customHeight="1">
      <c r="A52" s="1020"/>
      <c r="B52" s="1019"/>
      <c r="C52" s="671" t="s">
        <v>16</v>
      </c>
      <c r="D52" s="677">
        <v>0</v>
      </c>
      <c r="E52" s="754">
        <v>5</v>
      </c>
      <c r="F52" s="754">
        <v>8</v>
      </c>
      <c r="G52" s="754">
        <v>8</v>
      </c>
      <c r="H52" s="754">
        <f>SUM(E52:G52)</f>
        <v>21</v>
      </c>
      <c r="I52" s="754">
        <v>6</v>
      </c>
      <c r="J52" s="754">
        <v>6</v>
      </c>
      <c r="K52" s="754">
        <v>6</v>
      </c>
      <c r="L52" s="754">
        <v>6</v>
      </c>
      <c r="M52" s="754">
        <v>5</v>
      </c>
      <c r="N52" s="754">
        <v>4</v>
      </c>
      <c r="O52" s="754">
        <f t="shared" si="15"/>
        <v>33</v>
      </c>
      <c r="P52" s="677">
        <v>0</v>
      </c>
      <c r="Q52" s="677">
        <v>0</v>
      </c>
      <c r="R52" s="677">
        <v>0</v>
      </c>
      <c r="S52" s="677">
        <v>0</v>
      </c>
      <c r="T52" s="677">
        <v>0</v>
      </c>
      <c r="U52" s="677">
        <v>0</v>
      </c>
      <c r="V52" s="677">
        <v>0</v>
      </c>
      <c r="W52" s="677">
        <v>0</v>
      </c>
      <c r="X52" s="754">
        <v>54</v>
      </c>
    </row>
    <row r="53" spans="1:24" ht="18" customHeight="1">
      <c r="A53" s="1020">
        <v>9</v>
      </c>
      <c r="B53" s="1019" t="s">
        <v>337</v>
      </c>
      <c r="C53" s="671" t="s">
        <v>17</v>
      </c>
      <c r="D53" s="677">
        <v>0</v>
      </c>
      <c r="E53" s="531">
        <v>41</v>
      </c>
      <c r="F53" s="531">
        <v>48</v>
      </c>
      <c r="G53" s="531">
        <v>41</v>
      </c>
      <c r="H53" s="531">
        <v>130</v>
      </c>
      <c r="I53" s="531">
        <v>41</v>
      </c>
      <c r="J53" s="531">
        <v>47</v>
      </c>
      <c r="K53" s="531">
        <v>47</v>
      </c>
      <c r="L53" s="531">
        <v>57</v>
      </c>
      <c r="M53" s="531">
        <v>56</v>
      </c>
      <c r="N53" s="531">
        <v>47</v>
      </c>
      <c r="O53" s="531">
        <f t="shared" si="15"/>
        <v>295</v>
      </c>
      <c r="P53" s="677">
        <v>0</v>
      </c>
      <c r="Q53" s="677">
        <v>0</v>
      </c>
      <c r="R53" s="677">
        <v>0</v>
      </c>
      <c r="S53" s="677">
        <v>0</v>
      </c>
      <c r="T53" s="677">
        <v>0</v>
      </c>
      <c r="U53" s="677">
        <v>0</v>
      </c>
      <c r="V53" s="677">
        <v>0</v>
      </c>
      <c r="W53" s="677">
        <v>0</v>
      </c>
      <c r="X53" s="531">
        <v>425</v>
      </c>
    </row>
    <row r="54" spans="1:24" ht="18" customHeight="1">
      <c r="A54" s="1020"/>
      <c r="B54" s="1019"/>
      <c r="C54" s="671" t="s">
        <v>18</v>
      </c>
      <c r="D54" s="677">
        <v>0</v>
      </c>
      <c r="E54" s="531">
        <v>42</v>
      </c>
      <c r="F54" s="531">
        <v>54</v>
      </c>
      <c r="G54" s="531">
        <v>37</v>
      </c>
      <c r="H54" s="531">
        <v>133</v>
      </c>
      <c r="I54" s="531">
        <v>44</v>
      </c>
      <c r="J54" s="531">
        <v>34</v>
      </c>
      <c r="K54" s="531">
        <v>36</v>
      </c>
      <c r="L54" s="531">
        <v>48</v>
      </c>
      <c r="M54" s="531">
        <v>39</v>
      </c>
      <c r="N54" s="531">
        <v>56</v>
      </c>
      <c r="O54" s="686">
        <f t="shared" si="15"/>
        <v>257</v>
      </c>
      <c r="P54" s="677">
        <v>0</v>
      </c>
      <c r="Q54" s="677">
        <v>0</v>
      </c>
      <c r="R54" s="677">
        <v>0</v>
      </c>
      <c r="S54" s="677">
        <v>0</v>
      </c>
      <c r="T54" s="677">
        <v>0</v>
      </c>
      <c r="U54" s="677">
        <v>0</v>
      </c>
      <c r="V54" s="677">
        <v>0</v>
      </c>
      <c r="W54" s="677">
        <v>0</v>
      </c>
      <c r="X54" s="531">
        <v>390</v>
      </c>
    </row>
    <row r="55" spans="1:24" ht="18" customHeight="1">
      <c r="A55" s="1020"/>
      <c r="B55" s="1019"/>
      <c r="C55" s="670" t="s">
        <v>14</v>
      </c>
      <c r="D55" s="677">
        <v>0</v>
      </c>
      <c r="E55" s="531">
        <v>83</v>
      </c>
      <c r="F55" s="531">
        <v>102</v>
      </c>
      <c r="G55" s="531">
        <v>78</v>
      </c>
      <c r="H55" s="531">
        <v>263</v>
      </c>
      <c r="I55" s="531">
        <v>85</v>
      </c>
      <c r="J55" s="531">
        <v>81</v>
      </c>
      <c r="K55" s="531">
        <v>83</v>
      </c>
      <c r="L55" s="531">
        <v>105</v>
      </c>
      <c r="M55" s="531">
        <v>95</v>
      </c>
      <c r="N55" s="531">
        <v>103</v>
      </c>
      <c r="O55" s="531">
        <v>552</v>
      </c>
      <c r="P55" s="677">
        <v>0</v>
      </c>
      <c r="Q55" s="677">
        <v>0</v>
      </c>
      <c r="R55" s="677">
        <v>0</v>
      </c>
      <c r="S55" s="677">
        <v>0</v>
      </c>
      <c r="T55" s="677">
        <v>0</v>
      </c>
      <c r="U55" s="677">
        <v>0</v>
      </c>
      <c r="V55" s="677">
        <v>0</v>
      </c>
      <c r="W55" s="677">
        <v>0</v>
      </c>
      <c r="X55" s="531">
        <v>815</v>
      </c>
    </row>
    <row r="56" spans="1:24" ht="18" customHeight="1">
      <c r="A56" s="1020"/>
      <c r="B56" s="1019"/>
      <c r="C56" s="671" t="s">
        <v>16</v>
      </c>
      <c r="D56" s="677">
        <v>0</v>
      </c>
      <c r="E56" s="531">
        <v>3</v>
      </c>
      <c r="F56" s="531">
        <v>3</v>
      </c>
      <c r="G56" s="531">
        <v>3</v>
      </c>
      <c r="H56" s="531">
        <v>9</v>
      </c>
      <c r="I56" s="531">
        <v>4</v>
      </c>
      <c r="J56" s="531">
        <v>3</v>
      </c>
      <c r="K56" s="531">
        <v>4</v>
      </c>
      <c r="L56" s="531">
        <v>4</v>
      </c>
      <c r="M56" s="531">
        <v>4</v>
      </c>
      <c r="N56" s="531">
        <v>4</v>
      </c>
      <c r="O56" s="531">
        <v>23</v>
      </c>
      <c r="P56" s="677">
        <v>0</v>
      </c>
      <c r="Q56" s="677">
        <v>0</v>
      </c>
      <c r="R56" s="677">
        <v>0</v>
      </c>
      <c r="S56" s="677">
        <v>0</v>
      </c>
      <c r="T56" s="677">
        <v>0</v>
      </c>
      <c r="U56" s="677">
        <v>0</v>
      </c>
      <c r="V56" s="677">
        <v>0</v>
      </c>
      <c r="W56" s="677">
        <v>0</v>
      </c>
      <c r="X56" s="531">
        <v>32</v>
      </c>
    </row>
    <row r="57" spans="1:24" ht="18" customHeight="1">
      <c r="A57" s="1020">
        <v>10</v>
      </c>
      <c r="B57" s="1019" t="s">
        <v>342</v>
      </c>
      <c r="C57" s="671" t="s">
        <v>17</v>
      </c>
      <c r="D57" s="677">
        <v>0</v>
      </c>
      <c r="E57" s="677">
        <v>0</v>
      </c>
      <c r="F57" s="677">
        <v>0</v>
      </c>
      <c r="G57" s="677">
        <v>0</v>
      </c>
      <c r="H57" s="677">
        <v>0</v>
      </c>
      <c r="I57" s="531">
        <v>33</v>
      </c>
      <c r="J57" s="531">
        <v>14</v>
      </c>
      <c r="K57" s="531">
        <v>10</v>
      </c>
      <c r="L57" s="531">
        <v>28</v>
      </c>
      <c r="M57" s="531">
        <v>34</v>
      </c>
      <c r="N57" s="531">
        <v>10</v>
      </c>
      <c r="O57" s="531">
        <f>SUM(I57:N57)</f>
        <v>129</v>
      </c>
      <c r="P57" s="677">
        <v>0</v>
      </c>
      <c r="Q57" s="677">
        <v>0</v>
      </c>
      <c r="R57" s="677">
        <v>0</v>
      </c>
      <c r="S57" s="677">
        <v>0</v>
      </c>
      <c r="T57" s="677">
        <v>0</v>
      </c>
      <c r="U57" s="677">
        <v>0</v>
      </c>
      <c r="V57" s="677">
        <v>0</v>
      </c>
      <c r="W57" s="677">
        <v>0</v>
      </c>
      <c r="X57" s="531">
        <v>129</v>
      </c>
    </row>
    <row r="58" spans="1:24" ht="18" customHeight="1">
      <c r="A58" s="1020"/>
      <c r="B58" s="1019"/>
      <c r="C58" s="671" t="s">
        <v>18</v>
      </c>
      <c r="D58" s="677">
        <v>0</v>
      </c>
      <c r="E58" s="677">
        <v>0</v>
      </c>
      <c r="F58" s="677">
        <v>0</v>
      </c>
      <c r="G58" s="677">
        <v>0</v>
      </c>
      <c r="H58" s="677">
        <v>0</v>
      </c>
      <c r="I58" s="531">
        <v>31</v>
      </c>
      <c r="J58" s="531">
        <v>24</v>
      </c>
      <c r="K58" s="531">
        <v>23</v>
      </c>
      <c r="L58" s="531">
        <v>29</v>
      </c>
      <c r="M58" s="531">
        <v>23</v>
      </c>
      <c r="N58" s="531">
        <v>30</v>
      </c>
      <c r="O58" s="531">
        <f>SUM(I58:N58)</f>
        <v>160</v>
      </c>
      <c r="P58" s="677">
        <v>0</v>
      </c>
      <c r="Q58" s="677">
        <v>0</v>
      </c>
      <c r="R58" s="677">
        <v>0</v>
      </c>
      <c r="S58" s="677">
        <v>0</v>
      </c>
      <c r="T58" s="677">
        <v>0</v>
      </c>
      <c r="U58" s="677">
        <v>0</v>
      </c>
      <c r="V58" s="677">
        <v>0</v>
      </c>
      <c r="W58" s="677">
        <v>0</v>
      </c>
      <c r="X58" s="531">
        <v>160</v>
      </c>
    </row>
    <row r="59" spans="1:24" ht="18" customHeight="1">
      <c r="A59" s="1020"/>
      <c r="B59" s="1019"/>
      <c r="C59" s="670" t="s">
        <v>14</v>
      </c>
      <c r="D59" s="677">
        <v>0</v>
      </c>
      <c r="E59" s="677">
        <v>0</v>
      </c>
      <c r="F59" s="677">
        <v>0</v>
      </c>
      <c r="G59" s="677">
        <v>0</v>
      </c>
      <c r="H59" s="677">
        <v>0</v>
      </c>
      <c r="I59" s="531">
        <f>SUM(I57:I58)</f>
        <v>64</v>
      </c>
      <c r="J59" s="531">
        <f aca="true" t="shared" si="16" ref="J59:O59">SUM(J57:J58)</f>
        <v>38</v>
      </c>
      <c r="K59" s="531">
        <f t="shared" si="16"/>
        <v>33</v>
      </c>
      <c r="L59" s="531">
        <f t="shared" si="16"/>
        <v>57</v>
      </c>
      <c r="M59" s="531">
        <f t="shared" si="16"/>
        <v>57</v>
      </c>
      <c r="N59" s="531">
        <f t="shared" si="16"/>
        <v>40</v>
      </c>
      <c r="O59" s="531">
        <f t="shared" si="16"/>
        <v>289</v>
      </c>
      <c r="P59" s="677">
        <v>0</v>
      </c>
      <c r="Q59" s="677">
        <v>0</v>
      </c>
      <c r="R59" s="677">
        <v>0</v>
      </c>
      <c r="S59" s="677">
        <v>0</v>
      </c>
      <c r="T59" s="677">
        <v>0</v>
      </c>
      <c r="U59" s="677">
        <v>0</v>
      </c>
      <c r="V59" s="677">
        <v>0</v>
      </c>
      <c r="W59" s="677">
        <v>0</v>
      </c>
      <c r="X59" s="531">
        <v>289</v>
      </c>
    </row>
    <row r="60" spans="1:24" ht="18" customHeight="1">
      <c r="A60" s="1020"/>
      <c r="B60" s="1019"/>
      <c r="C60" s="671" t="s">
        <v>16</v>
      </c>
      <c r="D60" s="677">
        <v>0</v>
      </c>
      <c r="E60" s="677">
        <v>0</v>
      </c>
      <c r="F60" s="677">
        <v>0</v>
      </c>
      <c r="G60" s="677">
        <v>0</v>
      </c>
      <c r="H60" s="677">
        <v>0</v>
      </c>
      <c r="I60" s="531">
        <v>2</v>
      </c>
      <c r="J60" s="531">
        <v>1</v>
      </c>
      <c r="K60" s="531">
        <v>1</v>
      </c>
      <c r="L60" s="531">
        <v>2</v>
      </c>
      <c r="M60" s="531">
        <v>2</v>
      </c>
      <c r="N60" s="531">
        <v>1</v>
      </c>
      <c r="O60" s="531">
        <v>9</v>
      </c>
      <c r="P60" s="677">
        <v>0</v>
      </c>
      <c r="Q60" s="677">
        <v>0</v>
      </c>
      <c r="R60" s="677">
        <v>0</v>
      </c>
      <c r="S60" s="677">
        <v>0</v>
      </c>
      <c r="T60" s="677">
        <v>0</v>
      </c>
      <c r="U60" s="677">
        <v>0</v>
      </c>
      <c r="V60" s="677">
        <v>0</v>
      </c>
      <c r="W60" s="677">
        <v>0</v>
      </c>
      <c r="X60" s="531">
        <v>9</v>
      </c>
    </row>
    <row r="61" spans="1:24" ht="18" customHeight="1">
      <c r="A61" s="1020">
        <v>11</v>
      </c>
      <c r="B61" s="1019" t="s">
        <v>348</v>
      </c>
      <c r="C61" s="671" t="s">
        <v>17</v>
      </c>
      <c r="D61" s="677">
        <v>0</v>
      </c>
      <c r="E61" s="531">
        <v>14</v>
      </c>
      <c r="F61" s="531">
        <v>32</v>
      </c>
      <c r="G61" s="531">
        <v>29</v>
      </c>
      <c r="H61" s="531">
        <v>75</v>
      </c>
      <c r="I61" s="677">
        <v>0</v>
      </c>
      <c r="J61" s="677">
        <v>0</v>
      </c>
      <c r="K61" s="677">
        <v>0</v>
      </c>
      <c r="L61" s="677">
        <v>0</v>
      </c>
      <c r="M61" s="677">
        <v>0</v>
      </c>
      <c r="N61" s="677">
        <v>0</v>
      </c>
      <c r="O61" s="677">
        <v>0</v>
      </c>
      <c r="P61" s="677">
        <v>0</v>
      </c>
      <c r="Q61" s="677">
        <v>0</v>
      </c>
      <c r="R61" s="677">
        <v>0</v>
      </c>
      <c r="S61" s="677">
        <v>0</v>
      </c>
      <c r="T61" s="677">
        <v>0</v>
      </c>
      <c r="U61" s="677">
        <v>0</v>
      </c>
      <c r="V61" s="677">
        <v>0</v>
      </c>
      <c r="W61" s="677">
        <v>0</v>
      </c>
      <c r="X61" s="531">
        <v>75</v>
      </c>
    </row>
    <row r="62" spans="1:24" ht="18" customHeight="1">
      <c r="A62" s="1020"/>
      <c r="B62" s="1019"/>
      <c r="C62" s="671" t="s">
        <v>18</v>
      </c>
      <c r="D62" s="677">
        <v>0</v>
      </c>
      <c r="E62" s="531">
        <v>16</v>
      </c>
      <c r="F62" s="531">
        <v>22</v>
      </c>
      <c r="G62" s="531">
        <v>27</v>
      </c>
      <c r="H62" s="531">
        <v>65</v>
      </c>
      <c r="I62" s="677">
        <v>0</v>
      </c>
      <c r="J62" s="677">
        <v>0</v>
      </c>
      <c r="K62" s="677">
        <v>0</v>
      </c>
      <c r="L62" s="677">
        <v>0</v>
      </c>
      <c r="M62" s="677">
        <v>0</v>
      </c>
      <c r="N62" s="677">
        <v>0</v>
      </c>
      <c r="O62" s="677">
        <v>0</v>
      </c>
      <c r="P62" s="677">
        <v>0</v>
      </c>
      <c r="Q62" s="677">
        <v>0</v>
      </c>
      <c r="R62" s="677">
        <v>0</v>
      </c>
      <c r="S62" s="677">
        <v>0</v>
      </c>
      <c r="T62" s="677">
        <v>0</v>
      </c>
      <c r="U62" s="677">
        <v>0</v>
      </c>
      <c r="V62" s="677">
        <v>0</v>
      </c>
      <c r="W62" s="677">
        <v>0</v>
      </c>
      <c r="X62" s="531">
        <v>65</v>
      </c>
    </row>
    <row r="63" spans="1:24" ht="18" customHeight="1">
      <c r="A63" s="1020"/>
      <c r="B63" s="1019"/>
      <c r="C63" s="670" t="s">
        <v>14</v>
      </c>
      <c r="D63" s="677">
        <v>0</v>
      </c>
      <c r="E63" s="531">
        <f>SUM(E61:E62)</f>
        <v>30</v>
      </c>
      <c r="F63" s="531">
        <f>SUM(F61:F62)</f>
        <v>54</v>
      </c>
      <c r="G63" s="531">
        <f>SUM(G61:G62)</f>
        <v>56</v>
      </c>
      <c r="H63" s="531">
        <f>SUM(H61:H62)</f>
        <v>140</v>
      </c>
      <c r="I63" s="677">
        <v>0</v>
      </c>
      <c r="J63" s="677">
        <v>0</v>
      </c>
      <c r="K63" s="677">
        <v>0</v>
      </c>
      <c r="L63" s="677">
        <v>0</v>
      </c>
      <c r="M63" s="677">
        <v>0</v>
      </c>
      <c r="N63" s="677">
        <v>0</v>
      </c>
      <c r="O63" s="677">
        <v>0</v>
      </c>
      <c r="P63" s="677">
        <v>0</v>
      </c>
      <c r="Q63" s="677">
        <v>0</v>
      </c>
      <c r="R63" s="677">
        <v>0</v>
      </c>
      <c r="S63" s="677">
        <v>0</v>
      </c>
      <c r="T63" s="677">
        <v>0</v>
      </c>
      <c r="U63" s="677">
        <v>0</v>
      </c>
      <c r="V63" s="677">
        <v>0</v>
      </c>
      <c r="W63" s="677">
        <v>0</v>
      </c>
      <c r="X63" s="531">
        <v>140</v>
      </c>
    </row>
    <row r="64" spans="1:24" ht="18" customHeight="1">
      <c r="A64" s="1020"/>
      <c r="B64" s="1019"/>
      <c r="C64" s="671" t="s">
        <v>16</v>
      </c>
      <c r="D64" s="677">
        <v>0</v>
      </c>
      <c r="E64" s="531">
        <v>1</v>
      </c>
      <c r="F64" s="531">
        <v>2</v>
      </c>
      <c r="G64" s="531">
        <v>2</v>
      </c>
      <c r="H64" s="531">
        <v>5</v>
      </c>
      <c r="I64" s="677">
        <v>0</v>
      </c>
      <c r="J64" s="677">
        <v>0</v>
      </c>
      <c r="K64" s="677">
        <v>0</v>
      </c>
      <c r="L64" s="677">
        <v>0</v>
      </c>
      <c r="M64" s="677">
        <v>0</v>
      </c>
      <c r="N64" s="677">
        <v>0</v>
      </c>
      <c r="O64" s="677">
        <v>0</v>
      </c>
      <c r="P64" s="677">
        <v>0</v>
      </c>
      <c r="Q64" s="677">
        <v>0</v>
      </c>
      <c r="R64" s="677">
        <v>0</v>
      </c>
      <c r="S64" s="677">
        <v>0</v>
      </c>
      <c r="T64" s="677">
        <v>0</v>
      </c>
      <c r="U64" s="677">
        <v>0</v>
      </c>
      <c r="V64" s="677">
        <v>0</v>
      </c>
      <c r="W64" s="677">
        <v>0</v>
      </c>
      <c r="X64" s="531">
        <v>5</v>
      </c>
    </row>
    <row r="65" spans="1:24" ht="18" customHeight="1">
      <c r="A65" s="1020">
        <v>12</v>
      </c>
      <c r="B65" s="1019" t="s">
        <v>351</v>
      </c>
      <c r="C65" s="671" t="s">
        <v>17</v>
      </c>
      <c r="D65" s="677">
        <v>0</v>
      </c>
      <c r="E65" s="531">
        <v>34</v>
      </c>
      <c r="F65" s="531">
        <v>38</v>
      </c>
      <c r="G65" s="531">
        <v>38</v>
      </c>
      <c r="H65" s="531">
        <v>100</v>
      </c>
      <c r="I65" s="531">
        <v>24</v>
      </c>
      <c r="J65" s="531">
        <v>22</v>
      </c>
      <c r="K65" s="531">
        <v>13</v>
      </c>
      <c r="L65" s="531">
        <v>19</v>
      </c>
      <c r="M65" s="531">
        <v>6</v>
      </c>
      <c r="N65" s="531">
        <v>11</v>
      </c>
      <c r="O65" s="531">
        <v>95</v>
      </c>
      <c r="P65" s="677">
        <v>0</v>
      </c>
      <c r="Q65" s="677">
        <v>0</v>
      </c>
      <c r="R65" s="677">
        <v>0</v>
      </c>
      <c r="S65" s="677">
        <v>0</v>
      </c>
      <c r="T65" s="677">
        <v>0</v>
      </c>
      <c r="U65" s="677">
        <v>0</v>
      </c>
      <c r="V65" s="677">
        <v>0</v>
      </c>
      <c r="W65" s="677">
        <v>0</v>
      </c>
      <c r="X65" s="531">
        <v>195</v>
      </c>
    </row>
    <row r="66" spans="1:24" ht="18" customHeight="1">
      <c r="A66" s="1020"/>
      <c r="B66" s="1019"/>
      <c r="C66" s="671" t="s">
        <v>18</v>
      </c>
      <c r="D66" s="677">
        <v>0</v>
      </c>
      <c r="E66" s="531">
        <v>27</v>
      </c>
      <c r="F66" s="531">
        <v>34</v>
      </c>
      <c r="G66" s="531">
        <v>35</v>
      </c>
      <c r="H66" s="531">
        <v>96</v>
      </c>
      <c r="I66" s="531">
        <v>24</v>
      </c>
      <c r="J66" s="531">
        <v>10</v>
      </c>
      <c r="K66" s="531">
        <v>6</v>
      </c>
      <c r="L66" s="531">
        <v>13</v>
      </c>
      <c r="M66" s="531">
        <v>17</v>
      </c>
      <c r="N66" s="531">
        <v>8</v>
      </c>
      <c r="O66" s="531">
        <v>78</v>
      </c>
      <c r="P66" s="677">
        <v>0</v>
      </c>
      <c r="Q66" s="677">
        <v>0</v>
      </c>
      <c r="R66" s="677">
        <v>0</v>
      </c>
      <c r="S66" s="677">
        <v>0</v>
      </c>
      <c r="T66" s="677">
        <v>0</v>
      </c>
      <c r="U66" s="677">
        <v>0</v>
      </c>
      <c r="V66" s="677">
        <v>0</v>
      </c>
      <c r="W66" s="677">
        <v>0</v>
      </c>
      <c r="X66" s="531">
        <v>174</v>
      </c>
    </row>
    <row r="67" spans="1:24" ht="18" customHeight="1">
      <c r="A67" s="1020"/>
      <c r="B67" s="1019"/>
      <c r="C67" s="670" t="s">
        <v>14</v>
      </c>
      <c r="D67" s="677">
        <v>0</v>
      </c>
      <c r="E67" s="678">
        <v>61</v>
      </c>
      <c r="F67" s="678">
        <v>72</v>
      </c>
      <c r="G67" s="678">
        <v>73</v>
      </c>
      <c r="H67" s="531">
        <f>SUM(H65:H66)</f>
        <v>196</v>
      </c>
      <c r="I67" s="678">
        <v>48</v>
      </c>
      <c r="J67" s="678">
        <v>32</v>
      </c>
      <c r="K67" s="678">
        <v>19</v>
      </c>
      <c r="L67" s="678">
        <v>32</v>
      </c>
      <c r="M67" s="678">
        <v>23</v>
      </c>
      <c r="N67" s="678">
        <v>19</v>
      </c>
      <c r="O67" s="531">
        <v>173</v>
      </c>
      <c r="P67" s="677">
        <v>0</v>
      </c>
      <c r="Q67" s="677">
        <v>0</v>
      </c>
      <c r="R67" s="677">
        <v>0</v>
      </c>
      <c r="S67" s="677">
        <v>0</v>
      </c>
      <c r="T67" s="677">
        <v>0</v>
      </c>
      <c r="U67" s="677">
        <v>0</v>
      </c>
      <c r="V67" s="677">
        <v>0</v>
      </c>
      <c r="W67" s="677">
        <v>0</v>
      </c>
      <c r="X67" s="531">
        <v>369</v>
      </c>
    </row>
    <row r="68" spans="1:24" ht="20.25" customHeight="1">
      <c r="A68" s="1020"/>
      <c r="B68" s="1019"/>
      <c r="C68" s="671" t="s">
        <v>16</v>
      </c>
      <c r="D68" s="677">
        <v>0</v>
      </c>
      <c r="E68" s="531">
        <v>2</v>
      </c>
      <c r="F68" s="531">
        <v>2</v>
      </c>
      <c r="G68" s="531">
        <v>2</v>
      </c>
      <c r="H68" s="531">
        <v>6</v>
      </c>
      <c r="I68" s="531">
        <v>2</v>
      </c>
      <c r="J68" s="531">
        <v>1</v>
      </c>
      <c r="K68" s="531">
        <v>1</v>
      </c>
      <c r="L68" s="531">
        <v>1</v>
      </c>
      <c r="M68" s="531">
        <v>1</v>
      </c>
      <c r="N68" s="531">
        <v>1</v>
      </c>
      <c r="O68" s="531">
        <v>7</v>
      </c>
      <c r="P68" s="677">
        <v>0</v>
      </c>
      <c r="Q68" s="677">
        <v>0</v>
      </c>
      <c r="R68" s="677">
        <v>0</v>
      </c>
      <c r="S68" s="677">
        <v>0</v>
      </c>
      <c r="T68" s="677">
        <v>0</v>
      </c>
      <c r="U68" s="677">
        <v>0</v>
      </c>
      <c r="V68" s="677">
        <v>0</v>
      </c>
      <c r="W68" s="677">
        <v>0</v>
      </c>
      <c r="X68" s="531">
        <v>13</v>
      </c>
    </row>
    <row r="69" spans="1:24" ht="18" customHeight="1">
      <c r="A69" s="1020">
        <v>13</v>
      </c>
      <c r="B69" s="1019" t="s">
        <v>356</v>
      </c>
      <c r="C69" s="671" t="s">
        <v>17</v>
      </c>
      <c r="D69" s="677">
        <v>0</v>
      </c>
      <c r="E69" s="677">
        <v>0</v>
      </c>
      <c r="F69" s="677">
        <v>0</v>
      </c>
      <c r="G69" s="677">
        <v>0</v>
      </c>
      <c r="H69" s="677">
        <v>0</v>
      </c>
      <c r="I69" s="531">
        <v>18</v>
      </c>
      <c r="J69" s="531">
        <v>13</v>
      </c>
      <c r="K69" s="531">
        <v>13</v>
      </c>
      <c r="L69" s="531">
        <v>8</v>
      </c>
      <c r="M69" s="677">
        <v>10</v>
      </c>
      <c r="N69" s="677">
        <v>0</v>
      </c>
      <c r="O69" s="531">
        <v>62</v>
      </c>
      <c r="P69" s="677">
        <v>0</v>
      </c>
      <c r="Q69" s="677">
        <v>0</v>
      </c>
      <c r="R69" s="677">
        <v>0</v>
      </c>
      <c r="S69" s="677">
        <v>0</v>
      </c>
      <c r="T69" s="677">
        <v>0</v>
      </c>
      <c r="U69" s="677">
        <v>0</v>
      </c>
      <c r="V69" s="677">
        <v>0</v>
      </c>
      <c r="W69" s="677">
        <v>0</v>
      </c>
      <c r="X69" s="531">
        <v>62</v>
      </c>
    </row>
    <row r="70" spans="1:24" ht="18" customHeight="1">
      <c r="A70" s="1020"/>
      <c r="B70" s="1019"/>
      <c r="C70" s="671" t="s">
        <v>18</v>
      </c>
      <c r="D70" s="677">
        <v>0</v>
      </c>
      <c r="E70" s="677">
        <v>0</v>
      </c>
      <c r="F70" s="677">
        <v>0</v>
      </c>
      <c r="G70" s="677">
        <v>0</v>
      </c>
      <c r="H70" s="677">
        <v>0</v>
      </c>
      <c r="I70" s="531">
        <v>17</v>
      </c>
      <c r="J70" s="531">
        <v>16</v>
      </c>
      <c r="K70" s="531">
        <v>13</v>
      </c>
      <c r="L70" s="531">
        <v>6</v>
      </c>
      <c r="M70" s="677">
        <v>8</v>
      </c>
      <c r="N70" s="677">
        <v>0</v>
      </c>
      <c r="O70" s="531">
        <v>60</v>
      </c>
      <c r="P70" s="677">
        <v>0</v>
      </c>
      <c r="Q70" s="677">
        <v>0</v>
      </c>
      <c r="R70" s="677">
        <v>0</v>
      </c>
      <c r="S70" s="677">
        <v>0</v>
      </c>
      <c r="T70" s="677">
        <v>0</v>
      </c>
      <c r="U70" s="677">
        <v>0</v>
      </c>
      <c r="V70" s="677">
        <v>0</v>
      </c>
      <c r="W70" s="677">
        <v>0</v>
      </c>
      <c r="X70" s="531">
        <v>60</v>
      </c>
    </row>
    <row r="71" spans="1:24" ht="18" customHeight="1">
      <c r="A71" s="1020"/>
      <c r="B71" s="1019"/>
      <c r="C71" s="670" t="s">
        <v>14</v>
      </c>
      <c r="D71" s="677">
        <v>0</v>
      </c>
      <c r="E71" s="677">
        <v>0</v>
      </c>
      <c r="F71" s="677">
        <v>0</v>
      </c>
      <c r="G71" s="677">
        <v>0</v>
      </c>
      <c r="H71" s="677">
        <v>0</v>
      </c>
      <c r="I71" s="531">
        <v>35</v>
      </c>
      <c r="J71" s="531">
        <v>29</v>
      </c>
      <c r="K71" s="531">
        <v>26</v>
      </c>
      <c r="L71" s="531">
        <v>14</v>
      </c>
      <c r="M71" s="677">
        <v>18</v>
      </c>
      <c r="N71" s="677">
        <v>0</v>
      </c>
      <c r="O71" s="531">
        <v>122</v>
      </c>
      <c r="P71" s="677">
        <v>0</v>
      </c>
      <c r="Q71" s="677">
        <v>0</v>
      </c>
      <c r="R71" s="677">
        <v>0</v>
      </c>
      <c r="S71" s="677">
        <v>0</v>
      </c>
      <c r="T71" s="677">
        <v>0</v>
      </c>
      <c r="U71" s="677">
        <v>0</v>
      </c>
      <c r="V71" s="677">
        <v>0</v>
      </c>
      <c r="W71" s="677">
        <v>0</v>
      </c>
      <c r="X71" s="531">
        <v>122</v>
      </c>
    </row>
    <row r="72" spans="1:24" ht="18" customHeight="1">
      <c r="A72" s="1031"/>
      <c r="B72" s="1034"/>
      <c r="C72" s="680" t="s">
        <v>16</v>
      </c>
      <c r="D72" s="776">
        <v>0</v>
      </c>
      <c r="E72" s="776">
        <v>0</v>
      </c>
      <c r="F72" s="776">
        <v>0</v>
      </c>
      <c r="G72" s="776">
        <v>0</v>
      </c>
      <c r="H72" s="776">
        <v>0</v>
      </c>
      <c r="I72" s="769">
        <v>1</v>
      </c>
      <c r="J72" s="769">
        <v>1</v>
      </c>
      <c r="K72" s="769">
        <v>1</v>
      </c>
      <c r="L72" s="769">
        <v>1</v>
      </c>
      <c r="M72" s="776">
        <v>1</v>
      </c>
      <c r="N72" s="776">
        <v>0</v>
      </c>
      <c r="O72" s="769">
        <v>5</v>
      </c>
      <c r="P72" s="776">
        <v>0</v>
      </c>
      <c r="Q72" s="776">
        <v>0</v>
      </c>
      <c r="R72" s="776">
        <v>0</v>
      </c>
      <c r="S72" s="776">
        <v>0</v>
      </c>
      <c r="T72" s="776">
        <v>0</v>
      </c>
      <c r="U72" s="776">
        <v>0</v>
      </c>
      <c r="V72" s="776">
        <v>0</v>
      </c>
      <c r="W72" s="776">
        <v>0</v>
      </c>
      <c r="X72" s="769">
        <v>5</v>
      </c>
    </row>
    <row r="73" spans="1:24" ht="18" customHeight="1">
      <c r="A73" s="1022" t="s">
        <v>746</v>
      </c>
      <c r="B73" s="1022"/>
      <c r="C73" s="778" t="s">
        <v>17</v>
      </c>
      <c r="D73" s="779">
        <f>D69+D65+D61+D57+D53+D49</f>
        <v>0</v>
      </c>
      <c r="E73" s="779">
        <f aca="true" t="shared" si="17" ref="E73:X73">E69+E65+E61+E57+E53+E49</f>
        <v>192</v>
      </c>
      <c r="F73" s="779">
        <f t="shared" si="17"/>
        <v>301</v>
      </c>
      <c r="G73" s="779">
        <f t="shared" si="17"/>
        <v>248</v>
      </c>
      <c r="H73" s="779">
        <f t="shared" si="17"/>
        <v>731</v>
      </c>
      <c r="I73" s="779">
        <f t="shared" si="17"/>
        <v>229</v>
      </c>
      <c r="J73" s="779">
        <f t="shared" si="17"/>
        <v>228</v>
      </c>
      <c r="K73" s="779">
        <f t="shared" si="17"/>
        <v>199</v>
      </c>
      <c r="L73" s="779">
        <f t="shared" si="17"/>
        <v>222</v>
      </c>
      <c r="M73" s="779">
        <f t="shared" si="17"/>
        <v>205</v>
      </c>
      <c r="N73" s="779">
        <f t="shared" si="17"/>
        <v>142</v>
      </c>
      <c r="O73" s="779">
        <f t="shared" si="17"/>
        <v>1225</v>
      </c>
      <c r="P73" s="779">
        <f t="shared" si="17"/>
        <v>0</v>
      </c>
      <c r="Q73" s="779">
        <f t="shared" si="17"/>
        <v>0</v>
      </c>
      <c r="R73" s="779">
        <f t="shared" si="17"/>
        <v>0</v>
      </c>
      <c r="S73" s="779">
        <f t="shared" si="17"/>
        <v>0</v>
      </c>
      <c r="T73" s="779">
        <f t="shared" si="17"/>
        <v>0</v>
      </c>
      <c r="U73" s="779">
        <f t="shared" si="17"/>
        <v>0</v>
      </c>
      <c r="V73" s="779">
        <f t="shared" si="17"/>
        <v>0</v>
      </c>
      <c r="W73" s="779">
        <f t="shared" si="17"/>
        <v>0</v>
      </c>
      <c r="X73" s="779">
        <f t="shared" si="17"/>
        <v>1956</v>
      </c>
    </row>
    <row r="74" spans="1:24" ht="18" customHeight="1">
      <c r="A74" s="1022"/>
      <c r="B74" s="1022"/>
      <c r="C74" s="778" t="s">
        <v>18</v>
      </c>
      <c r="D74" s="779">
        <f>D70+D66+D62+D58+D54+D50</f>
        <v>0</v>
      </c>
      <c r="E74" s="779">
        <f aca="true" t="shared" si="18" ref="E74:X74">E70+E66+E62+E58+E54+E50</f>
        <v>182</v>
      </c>
      <c r="F74" s="779">
        <f t="shared" si="18"/>
        <v>241</v>
      </c>
      <c r="G74" s="779">
        <f t="shared" si="18"/>
        <v>246</v>
      </c>
      <c r="H74" s="779">
        <f t="shared" si="18"/>
        <v>669</v>
      </c>
      <c r="I74" s="779">
        <f t="shared" si="18"/>
        <v>273</v>
      </c>
      <c r="J74" s="779">
        <f t="shared" si="18"/>
        <v>206</v>
      </c>
      <c r="K74" s="779">
        <f t="shared" si="18"/>
        <v>204</v>
      </c>
      <c r="L74" s="779">
        <f t="shared" si="18"/>
        <v>201</v>
      </c>
      <c r="M74" s="779">
        <f t="shared" si="18"/>
        <v>172</v>
      </c>
      <c r="N74" s="779">
        <f t="shared" si="18"/>
        <v>162</v>
      </c>
      <c r="O74" s="779">
        <f t="shared" si="18"/>
        <v>1218</v>
      </c>
      <c r="P74" s="779">
        <f t="shared" si="18"/>
        <v>0</v>
      </c>
      <c r="Q74" s="779">
        <f t="shared" si="18"/>
        <v>0</v>
      </c>
      <c r="R74" s="779">
        <f t="shared" si="18"/>
        <v>0</v>
      </c>
      <c r="S74" s="779">
        <f t="shared" si="18"/>
        <v>0</v>
      </c>
      <c r="T74" s="779">
        <f t="shared" si="18"/>
        <v>0</v>
      </c>
      <c r="U74" s="779">
        <f t="shared" si="18"/>
        <v>0</v>
      </c>
      <c r="V74" s="779">
        <f t="shared" si="18"/>
        <v>0</v>
      </c>
      <c r="W74" s="779">
        <f t="shared" si="18"/>
        <v>0</v>
      </c>
      <c r="X74" s="779">
        <f t="shared" si="18"/>
        <v>1887</v>
      </c>
    </row>
    <row r="75" spans="1:24" ht="18" customHeight="1">
      <c r="A75" s="1022"/>
      <c r="B75" s="1022"/>
      <c r="C75" s="778" t="s">
        <v>14</v>
      </c>
      <c r="D75" s="779">
        <f>D73+D74</f>
        <v>0</v>
      </c>
      <c r="E75" s="779">
        <f aca="true" t="shared" si="19" ref="E75:X75">E73+E74</f>
        <v>374</v>
      </c>
      <c r="F75" s="779">
        <f t="shared" si="19"/>
        <v>542</v>
      </c>
      <c r="G75" s="779">
        <f t="shared" si="19"/>
        <v>494</v>
      </c>
      <c r="H75" s="779">
        <f t="shared" si="19"/>
        <v>1400</v>
      </c>
      <c r="I75" s="779">
        <f t="shared" si="19"/>
        <v>502</v>
      </c>
      <c r="J75" s="779">
        <f t="shared" si="19"/>
        <v>434</v>
      </c>
      <c r="K75" s="779">
        <f t="shared" si="19"/>
        <v>403</v>
      </c>
      <c r="L75" s="779">
        <f t="shared" si="19"/>
        <v>423</v>
      </c>
      <c r="M75" s="779">
        <f t="shared" si="19"/>
        <v>377</v>
      </c>
      <c r="N75" s="779">
        <f t="shared" si="19"/>
        <v>304</v>
      </c>
      <c r="O75" s="779">
        <f t="shared" si="19"/>
        <v>2443</v>
      </c>
      <c r="P75" s="779">
        <f t="shared" si="19"/>
        <v>0</v>
      </c>
      <c r="Q75" s="779">
        <f t="shared" si="19"/>
        <v>0</v>
      </c>
      <c r="R75" s="779">
        <f t="shared" si="19"/>
        <v>0</v>
      </c>
      <c r="S75" s="779">
        <f t="shared" si="19"/>
        <v>0</v>
      </c>
      <c r="T75" s="779">
        <f t="shared" si="19"/>
        <v>0</v>
      </c>
      <c r="U75" s="779">
        <f t="shared" si="19"/>
        <v>0</v>
      </c>
      <c r="V75" s="779">
        <f t="shared" si="19"/>
        <v>0</v>
      </c>
      <c r="W75" s="779">
        <f t="shared" si="19"/>
        <v>0</v>
      </c>
      <c r="X75" s="779">
        <f t="shared" si="19"/>
        <v>3843</v>
      </c>
    </row>
    <row r="76" spans="1:24" ht="18" customHeight="1">
      <c r="A76" s="1022"/>
      <c r="B76" s="1022"/>
      <c r="C76" s="778" t="s">
        <v>16</v>
      </c>
      <c r="D76" s="779">
        <f>D72+D68+D64+D60+D56+D52</f>
        <v>0</v>
      </c>
      <c r="E76" s="779">
        <f aca="true" t="shared" si="20" ref="E76:X76">E72+E68+E64+E60+E56+E52</f>
        <v>11</v>
      </c>
      <c r="F76" s="779">
        <f t="shared" si="20"/>
        <v>15</v>
      </c>
      <c r="G76" s="779">
        <f t="shared" si="20"/>
        <v>15</v>
      </c>
      <c r="H76" s="779">
        <f t="shared" si="20"/>
        <v>41</v>
      </c>
      <c r="I76" s="779">
        <f t="shared" si="20"/>
        <v>15</v>
      </c>
      <c r="J76" s="779">
        <f t="shared" si="20"/>
        <v>12</v>
      </c>
      <c r="K76" s="779">
        <f t="shared" si="20"/>
        <v>13</v>
      </c>
      <c r="L76" s="779">
        <f t="shared" si="20"/>
        <v>14</v>
      </c>
      <c r="M76" s="779">
        <f t="shared" si="20"/>
        <v>13</v>
      </c>
      <c r="N76" s="779">
        <f t="shared" si="20"/>
        <v>10</v>
      </c>
      <c r="O76" s="779">
        <f t="shared" si="20"/>
        <v>77</v>
      </c>
      <c r="P76" s="779">
        <f t="shared" si="20"/>
        <v>0</v>
      </c>
      <c r="Q76" s="779">
        <f t="shared" si="20"/>
        <v>0</v>
      </c>
      <c r="R76" s="779">
        <f t="shared" si="20"/>
        <v>0</v>
      </c>
      <c r="S76" s="779">
        <f t="shared" si="20"/>
        <v>0</v>
      </c>
      <c r="T76" s="779">
        <f t="shared" si="20"/>
        <v>0</v>
      </c>
      <c r="U76" s="779">
        <f t="shared" si="20"/>
        <v>0</v>
      </c>
      <c r="V76" s="779">
        <f t="shared" si="20"/>
        <v>0</v>
      </c>
      <c r="W76" s="779">
        <f t="shared" si="20"/>
        <v>0</v>
      </c>
      <c r="X76" s="779">
        <f t="shared" si="20"/>
        <v>118</v>
      </c>
    </row>
    <row r="77" spans="1:24" ht="18" customHeight="1">
      <c r="A77" s="1020">
        <v>14</v>
      </c>
      <c r="B77" s="1032" t="s">
        <v>452</v>
      </c>
      <c r="C77" s="618" t="s">
        <v>17</v>
      </c>
      <c r="D77" s="753">
        <v>5</v>
      </c>
      <c r="E77" s="753">
        <v>23</v>
      </c>
      <c r="F77" s="753">
        <v>15</v>
      </c>
      <c r="G77" s="753">
        <v>18</v>
      </c>
      <c r="H77" s="753">
        <f aca="true" t="shared" si="21" ref="H77:H82">SUM(D77:G77)</f>
        <v>61</v>
      </c>
      <c r="I77" s="753">
        <v>14</v>
      </c>
      <c r="J77" s="753">
        <v>15</v>
      </c>
      <c r="K77" s="753">
        <v>19</v>
      </c>
      <c r="L77" s="753">
        <v>14</v>
      </c>
      <c r="M77" s="753">
        <v>15</v>
      </c>
      <c r="N77" s="753">
        <v>11</v>
      </c>
      <c r="O77" s="753">
        <f aca="true" t="shared" si="22" ref="O77:O100">SUM(I77:N77)</f>
        <v>88</v>
      </c>
      <c r="P77" s="753">
        <v>11</v>
      </c>
      <c r="Q77" s="753">
        <v>18</v>
      </c>
      <c r="R77" s="753">
        <v>26</v>
      </c>
      <c r="S77" s="753">
        <f aca="true" t="shared" si="23" ref="S77:S100">SUM(P77:R77)</f>
        <v>55</v>
      </c>
      <c r="T77" s="671">
        <v>0</v>
      </c>
      <c r="U77" s="671">
        <v>0</v>
      </c>
      <c r="V77" s="671">
        <v>0</v>
      </c>
      <c r="W77" s="671">
        <f>SUM(T77:V77)</f>
        <v>0</v>
      </c>
      <c r="X77" s="670">
        <f>H77+O77+S77+W77</f>
        <v>204</v>
      </c>
    </row>
    <row r="78" spans="1:24" ht="18" customHeight="1">
      <c r="A78" s="1020"/>
      <c r="B78" s="1032"/>
      <c r="C78" s="618" t="s">
        <v>18</v>
      </c>
      <c r="D78" s="753">
        <v>12</v>
      </c>
      <c r="E78" s="753">
        <v>12</v>
      </c>
      <c r="F78" s="753">
        <v>13</v>
      </c>
      <c r="G78" s="753">
        <v>10</v>
      </c>
      <c r="H78" s="753">
        <f t="shared" si="21"/>
        <v>47</v>
      </c>
      <c r="I78" s="753">
        <v>16</v>
      </c>
      <c r="J78" s="753">
        <v>12</v>
      </c>
      <c r="K78" s="753">
        <v>12</v>
      </c>
      <c r="L78" s="753">
        <v>20</v>
      </c>
      <c r="M78" s="753">
        <v>9</v>
      </c>
      <c r="N78" s="753">
        <v>16</v>
      </c>
      <c r="O78" s="753">
        <f t="shared" si="22"/>
        <v>85</v>
      </c>
      <c r="P78" s="753">
        <v>5</v>
      </c>
      <c r="Q78" s="753">
        <v>11</v>
      </c>
      <c r="R78" s="753">
        <v>18</v>
      </c>
      <c r="S78" s="753">
        <f t="shared" si="23"/>
        <v>34</v>
      </c>
      <c r="T78" s="671">
        <v>0</v>
      </c>
      <c r="U78" s="671">
        <v>0</v>
      </c>
      <c r="V78" s="671">
        <v>0</v>
      </c>
      <c r="W78" s="671">
        <f>SUM(T78:V78)</f>
        <v>0</v>
      </c>
      <c r="X78" s="670">
        <f aca="true" t="shared" si="24" ref="X78:X100">H78+O78+S78+W78</f>
        <v>166</v>
      </c>
    </row>
    <row r="79" spans="1:24" ht="18" customHeight="1">
      <c r="A79" s="1020"/>
      <c r="B79" s="1032"/>
      <c r="C79" s="618" t="s">
        <v>14</v>
      </c>
      <c r="D79" s="754">
        <f>SUM(D77:D78)</f>
        <v>17</v>
      </c>
      <c r="E79" s="754">
        <f>SUM(E77:E78)</f>
        <v>35</v>
      </c>
      <c r="F79" s="754">
        <f>SUM(F77:F78)</f>
        <v>28</v>
      </c>
      <c r="G79" s="754">
        <f>SUM(G77:G78)</f>
        <v>28</v>
      </c>
      <c r="H79" s="753">
        <f t="shared" si="21"/>
        <v>108</v>
      </c>
      <c r="I79" s="754">
        <f aca="true" t="shared" si="25" ref="I79:N79">SUM(I77:I78)</f>
        <v>30</v>
      </c>
      <c r="J79" s="754">
        <f t="shared" si="25"/>
        <v>27</v>
      </c>
      <c r="K79" s="754">
        <f t="shared" si="25"/>
        <v>31</v>
      </c>
      <c r="L79" s="754">
        <f t="shared" si="25"/>
        <v>34</v>
      </c>
      <c r="M79" s="754">
        <f t="shared" si="25"/>
        <v>24</v>
      </c>
      <c r="N79" s="754">
        <f t="shared" si="25"/>
        <v>27</v>
      </c>
      <c r="O79" s="753">
        <f t="shared" si="22"/>
        <v>173</v>
      </c>
      <c r="P79" s="754">
        <f>SUM(P77:P78)</f>
        <v>16</v>
      </c>
      <c r="Q79" s="754">
        <f>SUM(Q77:Q78)</f>
        <v>29</v>
      </c>
      <c r="R79" s="754">
        <f>SUM(R77:R78)</f>
        <v>44</v>
      </c>
      <c r="S79" s="753">
        <f t="shared" si="23"/>
        <v>89</v>
      </c>
      <c r="T79" s="671">
        <f>SUM(T77:T78)</f>
        <v>0</v>
      </c>
      <c r="U79" s="671">
        <f>SUM(U77:U78)</f>
        <v>0</v>
      </c>
      <c r="V79" s="671">
        <f>SUM(V77:V78)</f>
        <v>0</v>
      </c>
      <c r="W79" s="671">
        <f>SUM(W77:W78)</f>
        <v>0</v>
      </c>
      <c r="X79" s="670">
        <f t="shared" si="24"/>
        <v>370</v>
      </c>
    </row>
    <row r="80" spans="1:24" ht="18" customHeight="1">
      <c r="A80" s="1020"/>
      <c r="B80" s="1032"/>
      <c r="C80" s="618" t="s">
        <v>16</v>
      </c>
      <c r="D80" s="753">
        <v>1</v>
      </c>
      <c r="E80" s="753">
        <v>1</v>
      </c>
      <c r="F80" s="753">
        <v>1</v>
      </c>
      <c r="G80" s="753">
        <v>1</v>
      </c>
      <c r="H80" s="753">
        <f t="shared" si="21"/>
        <v>4</v>
      </c>
      <c r="I80" s="753">
        <v>1</v>
      </c>
      <c r="J80" s="753">
        <v>1</v>
      </c>
      <c r="K80" s="753">
        <v>1</v>
      </c>
      <c r="L80" s="753">
        <v>1</v>
      </c>
      <c r="M80" s="753">
        <v>1</v>
      </c>
      <c r="N80" s="753">
        <v>1</v>
      </c>
      <c r="O80" s="753">
        <f t="shared" si="22"/>
        <v>6</v>
      </c>
      <c r="P80" s="753">
        <v>1</v>
      </c>
      <c r="Q80" s="753">
        <v>1</v>
      </c>
      <c r="R80" s="753">
        <v>1</v>
      </c>
      <c r="S80" s="753">
        <f t="shared" si="23"/>
        <v>3</v>
      </c>
      <c r="T80" s="671">
        <v>0</v>
      </c>
      <c r="U80" s="671">
        <v>0</v>
      </c>
      <c r="V80" s="671">
        <v>0</v>
      </c>
      <c r="W80" s="671">
        <f>SUM(T80:V80)</f>
        <v>0</v>
      </c>
      <c r="X80" s="670">
        <f t="shared" si="24"/>
        <v>13</v>
      </c>
    </row>
    <row r="81" spans="1:24" ht="18" customHeight="1">
      <c r="A81" s="1020">
        <v>15</v>
      </c>
      <c r="B81" s="1032" t="s">
        <v>453</v>
      </c>
      <c r="C81" s="618" t="s">
        <v>17</v>
      </c>
      <c r="D81" s="671">
        <v>0</v>
      </c>
      <c r="E81" s="531">
        <v>39</v>
      </c>
      <c r="F81" s="531">
        <v>48</v>
      </c>
      <c r="G81" s="531">
        <v>52</v>
      </c>
      <c r="H81" s="537">
        <f t="shared" si="21"/>
        <v>139</v>
      </c>
      <c r="I81" s="671">
        <v>0</v>
      </c>
      <c r="J81" s="671">
        <v>0</v>
      </c>
      <c r="K81" s="671">
        <v>0</v>
      </c>
      <c r="L81" s="671">
        <v>0</v>
      </c>
      <c r="M81" s="671">
        <v>0</v>
      </c>
      <c r="N81" s="671">
        <v>0</v>
      </c>
      <c r="O81" s="671">
        <f t="shared" si="22"/>
        <v>0</v>
      </c>
      <c r="P81" s="671">
        <v>0</v>
      </c>
      <c r="Q81" s="671">
        <v>0</v>
      </c>
      <c r="R81" s="671">
        <v>0</v>
      </c>
      <c r="S81" s="671">
        <f t="shared" si="23"/>
        <v>0</v>
      </c>
      <c r="T81" s="671">
        <v>0</v>
      </c>
      <c r="U81" s="671">
        <v>0</v>
      </c>
      <c r="V81" s="671">
        <v>0</v>
      </c>
      <c r="W81" s="671">
        <f>SUM(T81:V81)</f>
        <v>0</v>
      </c>
      <c r="X81" s="670">
        <f t="shared" si="24"/>
        <v>139</v>
      </c>
    </row>
    <row r="82" spans="1:24" ht="18" customHeight="1">
      <c r="A82" s="1020"/>
      <c r="B82" s="1032"/>
      <c r="C82" s="618" t="s">
        <v>18</v>
      </c>
      <c r="D82" s="671">
        <v>0</v>
      </c>
      <c r="E82" s="531">
        <v>33</v>
      </c>
      <c r="F82" s="531">
        <v>49</v>
      </c>
      <c r="G82" s="531">
        <v>52</v>
      </c>
      <c r="H82" s="537">
        <f t="shared" si="21"/>
        <v>134</v>
      </c>
      <c r="I82" s="671">
        <v>0</v>
      </c>
      <c r="J82" s="671">
        <v>0</v>
      </c>
      <c r="K82" s="671">
        <v>0</v>
      </c>
      <c r="L82" s="671">
        <v>0</v>
      </c>
      <c r="M82" s="671">
        <v>0</v>
      </c>
      <c r="N82" s="671">
        <v>0</v>
      </c>
      <c r="O82" s="671">
        <f t="shared" si="22"/>
        <v>0</v>
      </c>
      <c r="P82" s="671">
        <v>0</v>
      </c>
      <c r="Q82" s="671">
        <v>0</v>
      </c>
      <c r="R82" s="671">
        <v>0</v>
      </c>
      <c r="S82" s="671">
        <f t="shared" si="23"/>
        <v>0</v>
      </c>
      <c r="T82" s="671">
        <v>0</v>
      </c>
      <c r="U82" s="671">
        <v>0</v>
      </c>
      <c r="V82" s="671">
        <v>0</v>
      </c>
      <c r="W82" s="671">
        <f>SUM(T82:V82)</f>
        <v>0</v>
      </c>
      <c r="X82" s="670">
        <f t="shared" si="24"/>
        <v>134</v>
      </c>
    </row>
    <row r="83" spans="1:24" ht="18" customHeight="1">
      <c r="A83" s="1020"/>
      <c r="B83" s="1032"/>
      <c r="C83" s="618" t="s">
        <v>14</v>
      </c>
      <c r="D83" s="671">
        <f>SUM(D81:D82)</f>
        <v>0</v>
      </c>
      <c r="E83" s="671">
        <f>SUM(E81:E82)</f>
        <v>72</v>
      </c>
      <c r="F83" s="671">
        <f>SUM(F81:F82)</f>
        <v>97</v>
      </c>
      <c r="G83" s="671">
        <f>SUM(G81:G82)</f>
        <v>104</v>
      </c>
      <c r="H83" s="671">
        <f>SUM(H81:H82)</f>
        <v>273</v>
      </c>
      <c r="I83" s="671">
        <f aca="true" t="shared" si="26" ref="I83:N83">SUM(I81:I82)</f>
        <v>0</v>
      </c>
      <c r="J83" s="671">
        <f t="shared" si="26"/>
        <v>0</v>
      </c>
      <c r="K83" s="671">
        <f t="shared" si="26"/>
        <v>0</v>
      </c>
      <c r="L83" s="671">
        <f t="shared" si="26"/>
        <v>0</v>
      </c>
      <c r="M83" s="671">
        <f t="shared" si="26"/>
        <v>0</v>
      </c>
      <c r="N83" s="671">
        <f t="shared" si="26"/>
        <v>0</v>
      </c>
      <c r="O83" s="671">
        <f t="shared" si="22"/>
        <v>0</v>
      </c>
      <c r="P83" s="671">
        <f>SUM(P81:P82)</f>
        <v>0</v>
      </c>
      <c r="Q83" s="671">
        <f>SUM(Q81:Q82)</f>
        <v>0</v>
      </c>
      <c r="R83" s="671">
        <f>SUM(R81:R82)</f>
        <v>0</v>
      </c>
      <c r="S83" s="671">
        <f t="shared" si="23"/>
        <v>0</v>
      </c>
      <c r="T83" s="671">
        <f>SUM(T81:T82)</f>
        <v>0</v>
      </c>
      <c r="U83" s="671">
        <f>SUM(U81:U82)</f>
        <v>0</v>
      </c>
      <c r="V83" s="671">
        <f>SUM(V81:V82)</f>
        <v>0</v>
      </c>
      <c r="W83" s="671">
        <f>SUM(W81:W82)</f>
        <v>0</v>
      </c>
      <c r="X83" s="670">
        <f t="shared" si="24"/>
        <v>273</v>
      </c>
    </row>
    <row r="84" spans="1:24" ht="18.75" customHeight="1">
      <c r="A84" s="1020"/>
      <c r="B84" s="1032"/>
      <c r="C84" s="618" t="s">
        <v>16</v>
      </c>
      <c r="D84" s="671">
        <v>0</v>
      </c>
      <c r="E84" s="531">
        <v>3</v>
      </c>
      <c r="F84" s="531">
        <v>3</v>
      </c>
      <c r="G84" s="531">
        <v>3</v>
      </c>
      <c r="H84" s="537">
        <f>SUM(D84:G84)</f>
        <v>9</v>
      </c>
      <c r="I84" s="671">
        <v>0</v>
      </c>
      <c r="J84" s="671">
        <v>0</v>
      </c>
      <c r="K84" s="671">
        <v>0</v>
      </c>
      <c r="L84" s="671">
        <v>0</v>
      </c>
      <c r="M84" s="671">
        <v>0</v>
      </c>
      <c r="N84" s="671">
        <v>0</v>
      </c>
      <c r="O84" s="671">
        <f t="shared" si="22"/>
        <v>0</v>
      </c>
      <c r="P84" s="671">
        <v>0</v>
      </c>
      <c r="Q84" s="671">
        <v>0</v>
      </c>
      <c r="R84" s="671">
        <v>0</v>
      </c>
      <c r="S84" s="671">
        <f t="shared" si="23"/>
        <v>0</v>
      </c>
      <c r="T84" s="671">
        <v>0</v>
      </c>
      <c r="U84" s="671">
        <v>0</v>
      </c>
      <c r="V84" s="671">
        <v>0</v>
      </c>
      <c r="W84" s="671">
        <f>SUM(T84:V84)</f>
        <v>0</v>
      </c>
      <c r="X84" s="670">
        <f t="shared" si="24"/>
        <v>9</v>
      </c>
    </row>
    <row r="85" spans="1:24" ht="18" customHeight="1">
      <c r="A85" s="1020">
        <v>16</v>
      </c>
      <c r="B85" s="1032" t="s">
        <v>454</v>
      </c>
      <c r="C85" s="618" t="s">
        <v>17</v>
      </c>
      <c r="D85" s="671">
        <v>0</v>
      </c>
      <c r="E85" s="670">
        <v>74</v>
      </c>
      <c r="F85" s="537">
        <v>50</v>
      </c>
      <c r="G85" s="670">
        <v>40</v>
      </c>
      <c r="H85" s="537">
        <f>SUM(D85:G85)</f>
        <v>164</v>
      </c>
      <c r="I85" s="670">
        <v>32</v>
      </c>
      <c r="J85" s="670">
        <v>27</v>
      </c>
      <c r="K85" s="670">
        <v>22</v>
      </c>
      <c r="L85" s="670">
        <v>12</v>
      </c>
      <c r="M85" s="670">
        <v>22</v>
      </c>
      <c r="N85" s="670">
        <v>16</v>
      </c>
      <c r="O85" s="537">
        <f t="shared" si="22"/>
        <v>131</v>
      </c>
      <c r="P85" s="670">
        <v>19</v>
      </c>
      <c r="Q85" s="670">
        <v>13</v>
      </c>
      <c r="R85" s="670">
        <v>5</v>
      </c>
      <c r="S85" s="537">
        <f t="shared" si="23"/>
        <v>37</v>
      </c>
      <c r="T85" s="671">
        <v>0</v>
      </c>
      <c r="U85" s="671">
        <v>0</v>
      </c>
      <c r="V85" s="671">
        <v>0</v>
      </c>
      <c r="W85" s="671">
        <f>SUM(T85:V85)</f>
        <v>0</v>
      </c>
      <c r="X85" s="670">
        <f t="shared" si="24"/>
        <v>332</v>
      </c>
    </row>
    <row r="86" spans="1:24" ht="18" customHeight="1">
      <c r="A86" s="1020"/>
      <c r="B86" s="1032"/>
      <c r="C86" s="618" t="s">
        <v>18</v>
      </c>
      <c r="D86" s="671">
        <v>0</v>
      </c>
      <c r="E86" s="670">
        <v>48</v>
      </c>
      <c r="F86" s="537">
        <v>48</v>
      </c>
      <c r="G86" s="670">
        <v>40</v>
      </c>
      <c r="H86" s="537">
        <f aca="true" t="shared" si="27" ref="H86:H94">SUM(D86:G86)</f>
        <v>136</v>
      </c>
      <c r="I86" s="670">
        <v>23</v>
      </c>
      <c r="J86" s="670">
        <v>22</v>
      </c>
      <c r="K86" s="670">
        <v>22</v>
      </c>
      <c r="L86" s="670">
        <v>23</v>
      </c>
      <c r="M86" s="670">
        <v>25</v>
      </c>
      <c r="N86" s="670">
        <v>17</v>
      </c>
      <c r="O86" s="537">
        <f t="shared" si="22"/>
        <v>132</v>
      </c>
      <c r="P86" s="670">
        <v>13</v>
      </c>
      <c r="Q86" s="670">
        <v>17</v>
      </c>
      <c r="R86" s="670">
        <v>19</v>
      </c>
      <c r="S86" s="537">
        <f t="shared" si="23"/>
        <v>49</v>
      </c>
      <c r="T86" s="671">
        <v>0</v>
      </c>
      <c r="U86" s="671">
        <v>0</v>
      </c>
      <c r="V86" s="671">
        <v>0</v>
      </c>
      <c r="W86" s="671">
        <f>SUM(T86:V86)</f>
        <v>0</v>
      </c>
      <c r="X86" s="670">
        <f t="shared" si="24"/>
        <v>317</v>
      </c>
    </row>
    <row r="87" spans="1:24" ht="18" customHeight="1">
      <c r="A87" s="1020"/>
      <c r="B87" s="1032"/>
      <c r="C87" s="618" t="s">
        <v>14</v>
      </c>
      <c r="D87" s="671">
        <f>SUM(D85:D86)</f>
        <v>0</v>
      </c>
      <c r="E87" s="671">
        <f>SUM(E85:E86)</f>
        <v>122</v>
      </c>
      <c r="F87" s="671">
        <f>SUM(F85:F86)</f>
        <v>98</v>
      </c>
      <c r="G87" s="671">
        <f>SUM(G85:G86)</f>
        <v>80</v>
      </c>
      <c r="H87" s="537">
        <f t="shared" si="27"/>
        <v>300</v>
      </c>
      <c r="I87" s="531">
        <f aca="true" t="shared" si="28" ref="I87:N87">SUM(I85:I86)</f>
        <v>55</v>
      </c>
      <c r="J87" s="531">
        <f t="shared" si="28"/>
        <v>49</v>
      </c>
      <c r="K87" s="531">
        <f t="shared" si="28"/>
        <v>44</v>
      </c>
      <c r="L87" s="531">
        <f t="shared" si="28"/>
        <v>35</v>
      </c>
      <c r="M87" s="531">
        <f t="shared" si="28"/>
        <v>47</v>
      </c>
      <c r="N87" s="531">
        <f t="shared" si="28"/>
        <v>33</v>
      </c>
      <c r="O87" s="537">
        <f t="shared" si="22"/>
        <v>263</v>
      </c>
      <c r="P87" s="531">
        <f>SUM(P85:P86)</f>
        <v>32</v>
      </c>
      <c r="Q87" s="531">
        <f>SUM(Q85:Q86)</f>
        <v>30</v>
      </c>
      <c r="R87" s="531">
        <f>SUM(R85:R86)</f>
        <v>24</v>
      </c>
      <c r="S87" s="537">
        <f t="shared" si="23"/>
        <v>86</v>
      </c>
      <c r="T87" s="671">
        <f>SUM(T85:T86)</f>
        <v>0</v>
      </c>
      <c r="U87" s="671">
        <f>SUM(U85:U86)</f>
        <v>0</v>
      </c>
      <c r="V87" s="671">
        <f>SUM(V85:V86)</f>
        <v>0</v>
      </c>
      <c r="W87" s="671">
        <f>SUM(W85:W86)</f>
        <v>0</v>
      </c>
      <c r="X87" s="670">
        <f t="shared" si="24"/>
        <v>649</v>
      </c>
    </row>
    <row r="88" spans="1:24" ht="18" customHeight="1">
      <c r="A88" s="1020"/>
      <c r="B88" s="1032"/>
      <c r="C88" s="618" t="s">
        <v>16</v>
      </c>
      <c r="D88" s="671">
        <v>0</v>
      </c>
      <c r="E88" s="531">
        <v>4</v>
      </c>
      <c r="F88" s="531">
        <v>3</v>
      </c>
      <c r="G88" s="531">
        <v>3</v>
      </c>
      <c r="H88" s="537">
        <f t="shared" si="27"/>
        <v>10</v>
      </c>
      <c r="I88" s="531">
        <v>2</v>
      </c>
      <c r="J88" s="531">
        <v>2</v>
      </c>
      <c r="K88" s="531">
        <v>2</v>
      </c>
      <c r="L88" s="531">
        <v>1</v>
      </c>
      <c r="M88" s="531">
        <v>2</v>
      </c>
      <c r="N88" s="531">
        <v>1</v>
      </c>
      <c r="O88" s="537">
        <f t="shared" si="22"/>
        <v>10</v>
      </c>
      <c r="P88" s="531">
        <v>1</v>
      </c>
      <c r="Q88" s="531">
        <v>1</v>
      </c>
      <c r="R88" s="531">
        <v>1</v>
      </c>
      <c r="S88" s="537">
        <f t="shared" si="23"/>
        <v>3</v>
      </c>
      <c r="T88" s="671">
        <v>0</v>
      </c>
      <c r="U88" s="671">
        <v>0</v>
      </c>
      <c r="V88" s="671">
        <v>0</v>
      </c>
      <c r="W88" s="671">
        <f aca="true" t="shared" si="29" ref="W88:W100">SUM(W86:W87)</f>
        <v>0</v>
      </c>
      <c r="X88" s="670">
        <f t="shared" si="24"/>
        <v>23</v>
      </c>
    </row>
    <row r="89" spans="1:24" ht="18" customHeight="1">
      <c r="A89" s="1020">
        <v>17</v>
      </c>
      <c r="B89" s="1032" t="s">
        <v>455</v>
      </c>
      <c r="C89" s="618" t="s">
        <v>17</v>
      </c>
      <c r="D89" s="671">
        <v>0</v>
      </c>
      <c r="E89" s="537">
        <v>63</v>
      </c>
      <c r="F89" s="670">
        <v>40</v>
      </c>
      <c r="G89" s="537">
        <v>40</v>
      </c>
      <c r="H89" s="537">
        <f t="shared" si="27"/>
        <v>143</v>
      </c>
      <c r="I89" s="670">
        <v>45</v>
      </c>
      <c r="J89" s="670">
        <v>50</v>
      </c>
      <c r="K89" s="670">
        <v>55</v>
      </c>
      <c r="L89" s="670">
        <v>43</v>
      </c>
      <c r="M89" s="670">
        <v>43</v>
      </c>
      <c r="N89" s="670">
        <v>40</v>
      </c>
      <c r="O89" s="537">
        <f t="shared" si="22"/>
        <v>276</v>
      </c>
      <c r="P89" s="671">
        <v>0</v>
      </c>
      <c r="Q89" s="671">
        <v>0</v>
      </c>
      <c r="R89" s="671">
        <v>0</v>
      </c>
      <c r="S89" s="537">
        <f t="shared" si="23"/>
        <v>0</v>
      </c>
      <c r="T89" s="671">
        <v>0</v>
      </c>
      <c r="U89" s="671">
        <v>0</v>
      </c>
      <c r="V89" s="671">
        <v>0</v>
      </c>
      <c r="W89" s="671">
        <f t="shared" si="29"/>
        <v>0</v>
      </c>
      <c r="X89" s="670">
        <f t="shared" si="24"/>
        <v>419</v>
      </c>
    </row>
    <row r="90" spans="1:24" ht="18" customHeight="1">
      <c r="A90" s="1020"/>
      <c r="B90" s="1032"/>
      <c r="C90" s="618" t="s">
        <v>18</v>
      </c>
      <c r="D90" s="671">
        <v>0</v>
      </c>
      <c r="E90" s="537">
        <v>62</v>
      </c>
      <c r="F90" s="670">
        <v>28</v>
      </c>
      <c r="G90" s="537">
        <v>38</v>
      </c>
      <c r="H90" s="537">
        <f t="shared" si="27"/>
        <v>128</v>
      </c>
      <c r="I90" s="670">
        <v>45</v>
      </c>
      <c r="J90" s="670">
        <v>56</v>
      </c>
      <c r="K90" s="670">
        <v>40</v>
      </c>
      <c r="L90" s="670">
        <v>46</v>
      </c>
      <c r="M90" s="670">
        <v>31</v>
      </c>
      <c r="N90" s="670">
        <v>25</v>
      </c>
      <c r="O90" s="537">
        <f t="shared" si="22"/>
        <v>243</v>
      </c>
      <c r="P90" s="671">
        <v>0</v>
      </c>
      <c r="Q90" s="671">
        <v>0</v>
      </c>
      <c r="R90" s="671">
        <v>0</v>
      </c>
      <c r="S90" s="537">
        <f t="shared" si="23"/>
        <v>0</v>
      </c>
      <c r="T90" s="671">
        <v>0</v>
      </c>
      <c r="U90" s="671">
        <v>0</v>
      </c>
      <c r="V90" s="671">
        <v>0</v>
      </c>
      <c r="W90" s="671">
        <f t="shared" si="29"/>
        <v>0</v>
      </c>
      <c r="X90" s="670">
        <f t="shared" si="24"/>
        <v>371</v>
      </c>
    </row>
    <row r="91" spans="1:24" ht="18" customHeight="1">
      <c r="A91" s="1020"/>
      <c r="B91" s="1032"/>
      <c r="C91" s="618" t="s">
        <v>14</v>
      </c>
      <c r="D91" s="671">
        <f>SUM(D89:D90)</f>
        <v>0</v>
      </c>
      <c r="E91" s="671">
        <f>SUM(E89:E90)</f>
        <v>125</v>
      </c>
      <c r="F91" s="671">
        <f>SUM(F89:F90)</f>
        <v>68</v>
      </c>
      <c r="G91" s="671">
        <f>SUM(G89:G90)</f>
        <v>78</v>
      </c>
      <c r="H91" s="537">
        <f t="shared" si="27"/>
        <v>271</v>
      </c>
      <c r="I91" s="531">
        <f aca="true" t="shared" si="30" ref="I91:N91">SUM(I89:I90)</f>
        <v>90</v>
      </c>
      <c r="J91" s="531">
        <f t="shared" si="30"/>
        <v>106</v>
      </c>
      <c r="K91" s="531">
        <f t="shared" si="30"/>
        <v>95</v>
      </c>
      <c r="L91" s="531">
        <f t="shared" si="30"/>
        <v>89</v>
      </c>
      <c r="M91" s="531">
        <f t="shared" si="30"/>
        <v>74</v>
      </c>
      <c r="N91" s="531">
        <f t="shared" si="30"/>
        <v>65</v>
      </c>
      <c r="O91" s="537">
        <f t="shared" si="22"/>
        <v>519</v>
      </c>
      <c r="P91" s="671">
        <f>SUM(P89:P90)</f>
        <v>0</v>
      </c>
      <c r="Q91" s="671">
        <f>SUM(Q89:Q90)</f>
        <v>0</v>
      </c>
      <c r="R91" s="671">
        <f>SUM(R89:R90)</f>
        <v>0</v>
      </c>
      <c r="S91" s="537">
        <f t="shared" si="23"/>
        <v>0</v>
      </c>
      <c r="T91" s="671">
        <f>SUM(T89:T90)</f>
        <v>0</v>
      </c>
      <c r="U91" s="671">
        <f>SUM(U89:U90)</f>
        <v>0</v>
      </c>
      <c r="V91" s="671">
        <f>SUM(V89:V90)</f>
        <v>0</v>
      </c>
      <c r="W91" s="671">
        <f t="shared" si="29"/>
        <v>0</v>
      </c>
      <c r="X91" s="670">
        <f t="shared" si="24"/>
        <v>790</v>
      </c>
    </row>
    <row r="92" spans="1:24" ht="18" customHeight="1">
      <c r="A92" s="1031"/>
      <c r="B92" s="1033"/>
      <c r="C92" s="679" t="s">
        <v>16</v>
      </c>
      <c r="D92" s="671">
        <v>0</v>
      </c>
      <c r="E92" s="537">
        <v>4</v>
      </c>
      <c r="F92" s="670">
        <v>2</v>
      </c>
      <c r="G92" s="537">
        <v>2</v>
      </c>
      <c r="H92" s="537">
        <f t="shared" si="27"/>
        <v>8</v>
      </c>
      <c r="I92" s="670">
        <v>3</v>
      </c>
      <c r="J92" s="670">
        <v>3</v>
      </c>
      <c r="K92" s="670">
        <v>3</v>
      </c>
      <c r="L92" s="670">
        <v>3</v>
      </c>
      <c r="M92" s="670">
        <v>2</v>
      </c>
      <c r="N92" s="670">
        <v>2</v>
      </c>
      <c r="O92" s="537">
        <f t="shared" si="22"/>
        <v>16</v>
      </c>
      <c r="P92" s="680">
        <v>0</v>
      </c>
      <c r="Q92" s="680">
        <v>0</v>
      </c>
      <c r="R92" s="680">
        <v>0</v>
      </c>
      <c r="S92" s="537">
        <f t="shared" si="23"/>
        <v>0</v>
      </c>
      <c r="T92" s="671">
        <f>SUM(T90:T91)</f>
        <v>0</v>
      </c>
      <c r="U92" s="680">
        <v>0</v>
      </c>
      <c r="V92" s="680">
        <v>0</v>
      </c>
      <c r="W92" s="671">
        <f t="shared" si="29"/>
        <v>0</v>
      </c>
      <c r="X92" s="670">
        <f t="shared" si="24"/>
        <v>24</v>
      </c>
    </row>
    <row r="93" spans="1:24" ht="18" customHeight="1">
      <c r="A93" s="1020">
        <v>18</v>
      </c>
      <c r="B93" s="1032" t="s">
        <v>456</v>
      </c>
      <c r="C93" s="618" t="s">
        <v>17</v>
      </c>
      <c r="D93" s="671">
        <v>0</v>
      </c>
      <c r="E93" s="531">
        <v>22</v>
      </c>
      <c r="F93" s="531">
        <v>37</v>
      </c>
      <c r="G93" s="531">
        <v>37</v>
      </c>
      <c r="H93" s="537">
        <f t="shared" si="27"/>
        <v>96</v>
      </c>
      <c r="I93" s="671">
        <v>0</v>
      </c>
      <c r="J93" s="671">
        <v>0</v>
      </c>
      <c r="K93" s="671">
        <v>0</v>
      </c>
      <c r="L93" s="671">
        <v>0</v>
      </c>
      <c r="M93" s="671">
        <v>0</v>
      </c>
      <c r="N93" s="671">
        <v>0</v>
      </c>
      <c r="O93" s="537">
        <f t="shared" si="22"/>
        <v>0</v>
      </c>
      <c r="P93" s="671">
        <v>0</v>
      </c>
      <c r="Q93" s="671">
        <v>0</v>
      </c>
      <c r="R93" s="671">
        <v>0</v>
      </c>
      <c r="S93" s="537">
        <f t="shared" si="23"/>
        <v>0</v>
      </c>
      <c r="T93" s="671">
        <v>0</v>
      </c>
      <c r="U93" s="671">
        <v>0</v>
      </c>
      <c r="V93" s="671">
        <v>0</v>
      </c>
      <c r="W93" s="671">
        <f t="shared" si="29"/>
        <v>0</v>
      </c>
      <c r="X93" s="670">
        <f t="shared" si="24"/>
        <v>96</v>
      </c>
    </row>
    <row r="94" spans="1:24" ht="18" customHeight="1">
      <c r="A94" s="1020"/>
      <c r="B94" s="1032"/>
      <c r="C94" s="618" t="s">
        <v>18</v>
      </c>
      <c r="D94" s="671">
        <v>0</v>
      </c>
      <c r="E94" s="531">
        <v>18</v>
      </c>
      <c r="F94" s="531">
        <v>43</v>
      </c>
      <c r="G94" s="531">
        <v>43</v>
      </c>
      <c r="H94" s="537">
        <f t="shared" si="27"/>
        <v>104</v>
      </c>
      <c r="I94" s="671">
        <v>0</v>
      </c>
      <c r="J94" s="671">
        <v>0</v>
      </c>
      <c r="K94" s="671">
        <v>0</v>
      </c>
      <c r="L94" s="671">
        <v>0</v>
      </c>
      <c r="M94" s="671">
        <v>0</v>
      </c>
      <c r="N94" s="671">
        <v>0</v>
      </c>
      <c r="O94" s="537">
        <f t="shared" si="22"/>
        <v>0</v>
      </c>
      <c r="P94" s="671">
        <v>0</v>
      </c>
      <c r="Q94" s="671">
        <v>0</v>
      </c>
      <c r="R94" s="671">
        <v>0</v>
      </c>
      <c r="S94" s="537">
        <f t="shared" si="23"/>
        <v>0</v>
      </c>
      <c r="T94" s="671">
        <v>0</v>
      </c>
      <c r="U94" s="671">
        <v>0</v>
      </c>
      <c r="V94" s="671">
        <v>0</v>
      </c>
      <c r="W94" s="671">
        <f t="shared" si="29"/>
        <v>0</v>
      </c>
      <c r="X94" s="670">
        <f t="shared" si="24"/>
        <v>104</v>
      </c>
    </row>
    <row r="95" spans="1:24" ht="19.5" customHeight="1">
      <c r="A95" s="1020"/>
      <c r="B95" s="1032"/>
      <c r="C95" s="618" t="s">
        <v>14</v>
      </c>
      <c r="D95" s="671">
        <f>SUM(D93:D94)</f>
        <v>0</v>
      </c>
      <c r="E95" s="671">
        <f>SUM(E93:E94)</f>
        <v>40</v>
      </c>
      <c r="F95" s="671">
        <f>SUM(F93:F94)</f>
        <v>80</v>
      </c>
      <c r="G95" s="671">
        <f>SUM(G93:G94)</f>
        <v>80</v>
      </c>
      <c r="H95" s="671">
        <f>SUM(H93:H94)</f>
        <v>200</v>
      </c>
      <c r="I95" s="671">
        <f aca="true" t="shared" si="31" ref="I95:N95">SUM(I93:I94)</f>
        <v>0</v>
      </c>
      <c r="J95" s="671">
        <f t="shared" si="31"/>
        <v>0</v>
      </c>
      <c r="K95" s="671">
        <f t="shared" si="31"/>
        <v>0</v>
      </c>
      <c r="L95" s="671">
        <f t="shared" si="31"/>
        <v>0</v>
      </c>
      <c r="M95" s="671">
        <f t="shared" si="31"/>
        <v>0</v>
      </c>
      <c r="N95" s="671">
        <f t="shared" si="31"/>
        <v>0</v>
      </c>
      <c r="O95" s="537">
        <f t="shared" si="22"/>
        <v>0</v>
      </c>
      <c r="P95" s="671">
        <f>SUM(P93:P94)</f>
        <v>0</v>
      </c>
      <c r="Q95" s="671">
        <f>SUM(Q93:Q94)</f>
        <v>0</v>
      </c>
      <c r="R95" s="671">
        <f>SUM(R93:R94)</f>
        <v>0</v>
      </c>
      <c r="S95" s="537">
        <f t="shared" si="23"/>
        <v>0</v>
      </c>
      <c r="T95" s="671">
        <f>SUM(T93:T94)</f>
        <v>0</v>
      </c>
      <c r="U95" s="671">
        <f>SUM(U93:U94)</f>
        <v>0</v>
      </c>
      <c r="V95" s="671">
        <f>SUM(V93:V94)</f>
        <v>0</v>
      </c>
      <c r="W95" s="671">
        <f t="shared" si="29"/>
        <v>0</v>
      </c>
      <c r="X95" s="670">
        <f t="shared" si="24"/>
        <v>200</v>
      </c>
    </row>
    <row r="96" spans="1:24" ht="18" customHeight="1">
      <c r="A96" s="1020"/>
      <c r="B96" s="1032"/>
      <c r="C96" s="618" t="s">
        <v>16</v>
      </c>
      <c r="D96" s="671">
        <v>0</v>
      </c>
      <c r="E96" s="531">
        <v>1</v>
      </c>
      <c r="F96" s="531">
        <v>2</v>
      </c>
      <c r="G96" s="531">
        <v>2</v>
      </c>
      <c r="H96" s="671">
        <f>SUM(D96:G96)</f>
        <v>5</v>
      </c>
      <c r="I96" s="671">
        <v>0</v>
      </c>
      <c r="J96" s="671">
        <v>0</v>
      </c>
      <c r="K96" s="671">
        <v>0</v>
      </c>
      <c r="L96" s="671">
        <v>0</v>
      </c>
      <c r="M96" s="671">
        <v>0</v>
      </c>
      <c r="N96" s="671">
        <v>0</v>
      </c>
      <c r="O96" s="537">
        <f t="shared" si="22"/>
        <v>0</v>
      </c>
      <c r="P96" s="671">
        <v>0</v>
      </c>
      <c r="Q96" s="671">
        <v>0</v>
      </c>
      <c r="R96" s="671">
        <v>0</v>
      </c>
      <c r="S96" s="537">
        <f t="shared" si="23"/>
        <v>0</v>
      </c>
      <c r="T96" s="671">
        <v>0</v>
      </c>
      <c r="U96" s="671">
        <v>0</v>
      </c>
      <c r="V96" s="671">
        <v>0</v>
      </c>
      <c r="W96" s="671">
        <f t="shared" si="29"/>
        <v>0</v>
      </c>
      <c r="X96" s="670">
        <f t="shared" si="24"/>
        <v>5</v>
      </c>
    </row>
    <row r="97" spans="1:24" ht="18" customHeight="1">
      <c r="A97" s="1020">
        <v>19</v>
      </c>
      <c r="B97" s="1032" t="s">
        <v>423</v>
      </c>
      <c r="C97" s="618" t="s">
        <v>17</v>
      </c>
      <c r="D97" s="671">
        <v>0</v>
      </c>
      <c r="E97" s="537">
        <v>69</v>
      </c>
      <c r="F97" s="670">
        <v>48</v>
      </c>
      <c r="G97" s="537">
        <v>48</v>
      </c>
      <c r="H97" s="537">
        <f>SUM(D97:G97)</f>
        <v>165</v>
      </c>
      <c r="I97" s="670">
        <v>76</v>
      </c>
      <c r="J97" s="670">
        <v>23</v>
      </c>
      <c r="K97" s="671">
        <v>0</v>
      </c>
      <c r="L97" s="671">
        <v>0</v>
      </c>
      <c r="M97" s="671">
        <v>0</v>
      </c>
      <c r="N97" s="671">
        <v>0</v>
      </c>
      <c r="O97" s="537">
        <f t="shared" si="22"/>
        <v>99</v>
      </c>
      <c r="P97" s="671">
        <v>0</v>
      </c>
      <c r="Q97" s="671">
        <v>0</v>
      </c>
      <c r="R97" s="671">
        <v>0</v>
      </c>
      <c r="S97" s="537">
        <f t="shared" si="23"/>
        <v>0</v>
      </c>
      <c r="T97" s="671">
        <v>0</v>
      </c>
      <c r="U97" s="671">
        <v>0</v>
      </c>
      <c r="V97" s="671">
        <v>0</v>
      </c>
      <c r="W97" s="671">
        <f t="shared" si="29"/>
        <v>0</v>
      </c>
      <c r="X97" s="670">
        <f t="shared" si="24"/>
        <v>264</v>
      </c>
    </row>
    <row r="98" spans="1:24" ht="18" customHeight="1">
      <c r="A98" s="1020"/>
      <c r="B98" s="1032"/>
      <c r="C98" s="618" t="s">
        <v>18</v>
      </c>
      <c r="D98" s="671">
        <v>0</v>
      </c>
      <c r="E98" s="537">
        <v>83</v>
      </c>
      <c r="F98" s="670">
        <v>29</v>
      </c>
      <c r="G98" s="537">
        <v>30</v>
      </c>
      <c r="H98" s="537">
        <f>SUM(D98:G98)</f>
        <v>142</v>
      </c>
      <c r="I98" s="670">
        <v>57</v>
      </c>
      <c r="J98" s="670">
        <v>20</v>
      </c>
      <c r="K98" s="671">
        <v>0</v>
      </c>
      <c r="L98" s="671">
        <v>0</v>
      </c>
      <c r="M98" s="671">
        <v>0</v>
      </c>
      <c r="N98" s="671">
        <v>0</v>
      </c>
      <c r="O98" s="537">
        <f t="shared" si="22"/>
        <v>77</v>
      </c>
      <c r="P98" s="671">
        <v>0</v>
      </c>
      <c r="Q98" s="671">
        <v>0</v>
      </c>
      <c r="R98" s="671">
        <v>0</v>
      </c>
      <c r="S98" s="537">
        <f t="shared" si="23"/>
        <v>0</v>
      </c>
      <c r="T98" s="671">
        <v>0</v>
      </c>
      <c r="U98" s="671">
        <v>0</v>
      </c>
      <c r="V98" s="671">
        <v>0</v>
      </c>
      <c r="W98" s="671">
        <f t="shared" si="29"/>
        <v>0</v>
      </c>
      <c r="X98" s="670">
        <f t="shared" si="24"/>
        <v>219</v>
      </c>
    </row>
    <row r="99" spans="1:24" ht="18" customHeight="1">
      <c r="A99" s="1020"/>
      <c r="B99" s="1032"/>
      <c r="C99" s="618" t="s">
        <v>14</v>
      </c>
      <c r="D99" s="671">
        <f aca="true" t="shared" si="32" ref="D99:N99">SUM(D97:D98)</f>
        <v>0</v>
      </c>
      <c r="E99" s="671">
        <f t="shared" si="32"/>
        <v>152</v>
      </c>
      <c r="F99" s="671">
        <f t="shared" si="32"/>
        <v>77</v>
      </c>
      <c r="G99" s="671">
        <f t="shared" si="32"/>
        <v>78</v>
      </c>
      <c r="H99" s="671">
        <f t="shared" si="32"/>
        <v>307</v>
      </c>
      <c r="I99" s="671">
        <f t="shared" si="32"/>
        <v>133</v>
      </c>
      <c r="J99" s="671">
        <f t="shared" si="32"/>
        <v>43</v>
      </c>
      <c r="K99" s="671">
        <f t="shared" si="32"/>
        <v>0</v>
      </c>
      <c r="L99" s="671">
        <f t="shared" si="32"/>
        <v>0</v>
      </c>
      <c r="M99" s="671">
        <f t="shared" si="32"/>
        <v>0</v>
      </c>
      <c r="N99" s="671">
        <f t="shared" si="32"/>
        <v>0</v>
      </c>
      <c r="O99" s="537">
        <f t="shared" si="22"/>
        <v>176</v>
      </c>
      <c r="P99" s="671">
        <f>SUM(P97:P98)</f>
        <v>0</v>
      </c>
      <c r="Q99" s="671">
        <f>SUM(Q97:Q98)</f>
        <v>0</v>
      </c>
      <c r="R99" s="671">
        <f>SUM(R97:R98)</f>
        <v>0</v>
      </c>
      <c r="S99" s="537">
        <f t="shared" si="23"/>
        <v>0</v>
      </c>
      <c r="T99" s="671">
        <f>SUM(T97:T98)</f>
        <v>0</v>
      </c>
      <c r="U99" s="671">
        <f>SUM(U97:U98)</f>
        <v>0</v>
      </c>
      <c r="V99" s="671">
        <f>SUM(V97:V98)</f>
        <v>0</v>
      </c>
      <c r="W99" s="671">
        <f t="shared" si="29"/>
        <v>0</v>
      </c>
      <c r="X99" s="670">
        <f t="shared" si="24"/>
        <v>483</v>
      </c>
    </row>
    <row r="100" spans="1:24" ht="18" customHeight="1">
      <c r="A100" s="1020"/>
      <c r="B100" s="1032"/>
      <c r="C100" s="618" t="s">
        <v>16</v>
      </c>
      <c r="D100" s="671">
        <v>0</v>
      </c>
      <c r="E100" s="531">
        <v>4</v>
      </c>
      <c r="F100" s="531">
        <v>2</v>
      </c>
      <c r="G100" s="671">
        <v>2</v>
      </c>
      <c r="H100" s="537">
        <f>SUM(D100:G100)</f>
        <v>8</v>
      </c>
      <c r="I100" s="531">
        <v>3</v>
      </c>
      <c r="J100" s="671">
        <v>1</v>
      </c>
      <c r="K100" s="671">
        <v>0</v>
      </c>
      <c r="L100" s="671">
        <v>0</v>
      </c>
      <c r="M100" s="671">
        <v>0</v>
      </c>
      <c r="N100" s="671">
        <v>0</v>
      </c>
      <c r="O100" s="537">
        <f t="shared" si="22"/>
        <v>4</v>
      </c>
      <c r="P100" s="671">
        <v>0</v>
      </c>
      <c r="Q100" s="671">
        <v>0</v>
      </c>
      <c r="R100" s="671">
        <v>0</v>
      </c>
      <c r="S100" s="537">
        <f t="shared" si="23"/>
        <v>0</v>
      </c>
      <c r="T100" s="671">
        <v>0</v>
      </c>
      <c r="U100" s="671">
        <v>0</v>
      </c>
      <c r="V100" s="671">
        <v>0</v>
      </c>
      <c r="W100" s="671">
        <f t="shared" si="29"/>
        <v>0</v>
      </c>
      <c r="X100" s="670">
        <f t="shared" si="24"/>
        <v>12</v>
      </c>
    </row>
    <row r="101" spans="1:24" ht="18" customHeight="1">
      <c r="A101" s="1022" t="s">
        <v>747</v>
      </c>
      <c r="B101" s="1022"/>
      <c r="C101" s="778" t="s">
        <v>17</v>
      </c>
      <c r="D101" s="778">
        <f>'[1]จำนวนนักเรียนในระบบ'!D70+'[1]จำนวนนักเรียนในระบบ'!D74+'[1]จำนวนนักเรียนในระบบ'!D78+'[1]จำนวนนักเรียนในระบบ'!D82+'[1]จำนวนนักเรียนในระบบ'!D86+'[1]จำนวนนักเรียนในระบบ'!D90</f>
        <v>5</v>
      </c>
      <c r="E101" s="778">
        <f>'[1]จำนวนนักเรียนในระบบ'!E70+'[1]จำนวนนักเรียนในระบบ'!E74+'[1]จำนวนนักเรียนในระบบ'!E78+'[1]จำนวนนักเรียนในระบบ'!E82+'[1]จำนวนนักเรียนในระบบ'!E86+'[1]จำนวนนักเรียนในระบบ'!E90</f>
        <v>290</v>
      </c>
      <c r="F101" s="778">
        <f>'[1]จำนวนนักเรียนในระบบ'!F70+'[1]จำนวนนักเรียนในระบบ'!F74+'[1]จำนวนนักเรียนในระบบ'!F78+'[1]จำนวนนักเรียนในระบบ'!F82+'[1]จำนวนนักเรียนในระบบ'!F86+'[1]จำนวนนักเรียนในระบบ'!F90</f>
        <v>238</v>
      </c>
      <c r="G101" s="778">
        <f>'[1]จำนวนนักเรียนในระบบ'!G70+'[1]จำนวนนักเรียนในระบบ'!G74+'[1]จำนวนนักเรียนในระบบ'!G78+'[1]จำนวนนักเรียนในระบบ'!G82+'[1]จำนวนนักเรียนในระบบ'!G86+'[1]จำนวนนักเรียนในระบบ'!G90</f>
        <v>235</v>
      </c>
      <c r="H101" s="778">
        <f>'[1]จำนวนนักเรียนในระบบ'!H70+'[1]จำนวนนักเรียนในระบบ'!H74+'[1]จำนวนนักเรียนในระบบ'!H78+'[1]จำนวนนักเรียนในระบบ'!H82+'[1]จำนวนนักเรียนในระบบ'!H86+'[1]จำนวนนักเรียนในระบบ'!H90</f>
        <v>768</v>
      </c>
      <c r="I101" s="778">
        <f>'[1]จำนวนนักเรียนในระบบ'!I70+'[1]จำนวนนักเรียนในระบบ'!I74+'[1]จำนวนนักเรียนในระบบ'!I78+'[1]จำนวนนักเรียนในระบบ'!I82+'[1]จำนวนนักเรียนในระบบ'!I86+'[1]จำนวนนักเรียนในระบบ'!I90</f>
        <v>167</v>
      </c>
      <c r="J101" s="778">
        <f>'[1]จำนวนนักเรียนในระบบ'!J70+'[1]จำนวนนักเรียนในระบบ'!J74+'[1]จำนวนนักเรียนในระบบ'!J78+'[1]จำนวนนักเรียนในระบบ'!J82+'[1]จำนวนนักเรียนในระบบ'!J86+'[1]จำนวนนักเรียนในระบบ'!J90</f>
        <v>115</v>
      </c>
      <c r="K101" s="778">
        <f>'[1]จำนวนนักเรียนในระบบ'!K70+'[1]จำนวนนักเรียนในระบบ'!K74+'[1]จำนวนนักเรียนในระบบ'!K78+'[1]จำนวนนักเรียนในระบบ'!K82+'[1]จำนวนนักเรียนในระบบ'!K86+'[1]จำนวนนักเรียนในระบบ'!K90</f>
        <v>96</v>
      </c>
      <c r="L101" s="778">
        <f>'[1]จำนวนนักเรียนในระบบ'!L70+'[1]จำนวนนักเรียนในระบบ'!L74+'[1]จำนวนนักเรียนในระบบ'!L78+'[1]จำนวนนักเรียนในระบบ'!L82+'[1]จำนวนนักเรียนในระบบ'!L86+'[1]จำนวนนักเรียนในระบบ'!L90</f>
        <v>69</v>
      </c>
      <c r="M101" s="778">
        <f>'[1]จำนวนนักเรียนในระบบ'!M70+'[1]จำนวนนักเรียนในระบบ'!M74+'[1]จำนวนนักเรียนในระบบ'!M78+'[1]จำนวนนักเรียนในระบบ'!M82+'[1]จำนวนนักเรียนในระบบ'!M86+'[1]จำนวนนักเรียนในระบบ'!M90</f>
        <v>80</v>
      </c>
      <c r="N101" s="778">
        <f>'[1]จำนวนนักเรียนในระบบ'!N70+'[1]จำนวนนักเรียนในระบบ'!N74+'[1]จำนวนนักเรียนในระบบ'!N78+'[1]จำนวนนักเรียนในระบบ'!N82+'[1]จำนวนนักเรียนในระบบ'!N86+'[1]จำนวนนักเรียนในระบบ'!N90</f>
        <v>67</v>
      </c>
      <c r="O101" s="778">
        <f>'[1]จำนวนนักเรียนในระบบ'!O70+'[1]จำนวนนักเรียนในระบบ'!O74+'[1]จำนวนนักเรียนในระบบ'!O78+'[1]จำนวนนักเรียนในระบบ'!O82+'[1]จำนวนนักเรียนในระบบ'!O86+'[1]จำนวนนักเรียนในระบบ'!O90</f>
        <v>594</v>
      </c>
      <c r="P101" s="778">
        <f>'[1]จำนวนนักเรียนในระบบ'!P70+'[1]จำนวนนักเรียนในระบบ'!P74+'[1]จำนวนนักเรียนในระบบ'!P78+'[1]จำนวนนักเรียนในระบบ'!P82+'[1]จำนวนนักเรียนในระบบ'!P86+'[1]จำนวนนักเรียนในระบบ'!P90</f>
        <v>30</v>
      </c>
      <c r="Q101" s="778">
        <f>'[1]จำนวนนักเรียนในระบบ'!Q70+'[1]จำนวนนักเรียนในระบบ'!Q74+'[1]จำนวนนักเรียนในระบบ'!Q78+'[1]จำนวนนักเรียนในระบบ'!Q82+'[1]จำนวนนักเรียนในระบบ'!Q86+'[1]จำนวนนักเรียนในระบบ'!Q90</f>
        <v>31</v>
      </c>
      <c r="R101" s="778">
        <f>'[1]จำนวนนักเรียนในระบบ'!R70+'[1]จำนวนนักเรียนในระบบ'!R74+'[1]จำนวนนักเรียนในระบบ'!R78+'[1]จำนวนนักเรียนในระบบ'!R82+'[1]จำนวนนักเรียนในระบบ'!R86+'[1]จำนวนนักเรียนในระบบ'!R90</f>
        <v>31</v>
      </c>
      <c r="S101" s="778">
        <f>'[1]จำนวนนักเรียนในระบบ'!S70+'[1]จำนวนนักเรียนในระบบ'!S74+'[1]จำนวนนักเรียนในระบบ'!S78+'[1]จำนวนนักเรียนในระบบ'!S82+'[1]จำนวนนักเรียนในระบบ'!S86+'[1]จำนวนนักเรียนในระบบ'!S90</f>
        <v>92</v>
      </c>
      <c r="T101" s="778">
        <f>'[1]จำนวนนักเรียนในระบบ'!T70+'[1]จำนวนนักเรียนในระบบ'!T74+'[1]จำนวนนักเรียนในระบบ'!T78+'[1]จำนวนนักเรียนในระบบ'!T82+'[1]จำนวนนักเรียนในระบบ'!T86+'[1]จำนวนนักเรียนในระบบ'!T90</f>
        <v>0</v>
      </c>
      <c r="U101" s="778">
        <f>'[1]จำนวนนักเรียนในระบบ'!U70+'[1]จำนวนนักเรียนในระบบ'!U74+'[1]จำนวนนักเรียนในระบบ'!U78+'[1]จำนวนนักเรียนในระบบ'!U82+'[1]จำนวนนักเรียนในระบบ'!U86+'[1]จำนวนนักเรียนในระบบ'!U90</f>
        <v>0</v>
      </c>
      <c r="V101" s="778">
        <f>'[1]จำนวนนักเรียนในระบบ'!V70+'[1]จำนวนนักเรียนในระบบ'!V74+'[1]จำนวนนักเรียนในระบบ'!V78+'[1]จำนวนนักเรียนในระบบ'!V82+'[1]จำนวนนักเรียนในระบบ'!V86+'[1]จำนวนนักเรียนในระบบ'!V90</f>
        <v>0</v>
      </c>
      <c r="W101" s="778">
        <f>'[1]จำนวนนักเรียนในระบบ'!W70+'[1]จำนวนนักเรียนในระบบ'!W74+'[1]จำนวนนักเรียนในระบบ'!W78+'[1]จำนวนนักเรียนในระบบ'!W82+'[1]จำนวนนักเรียนในระบบ'!W86+'[1]จำนวนนักเรียนในระบบ'!W90</f>
        <v>0</v>
      </c>
      <c r="X101" s="778">
        <f>'[1]จำนวนนักเรียนในระบบ'!X70+'[1]จำนวนนักเรียนในระบบ'!X74+'[1]จำนวนนักเรียนในระบบ'!X78+'[1]จำนวนนักเรียนในระบบ'!X82+'[1]จำนวนนักเรียนในระบบ'!X86+'[1]จำนวนนักเรียนในระบบ'!X90</f>
        <v>1454</v>
      </c>
    </row>
    <row r="102" spans="1:24" ht="18" customHeight="1">
      <c r="A102" s="1022"/>
      <c r="B102" s="1022"/>
      <c r="C102" s="778" t="s">
        <v>18</v>
      </c>
      <c r="D102" s="778">
        <f>D78+D82+D86+D90+D94+D98</f>
        <v>12</v>
      </c>
      <c r="E102" s="778">
        <f>E78+E82+E86+E90+E94+E98</f>
        <v>256</v>
      </c>
      <c r="F102" s="778">
        <f aca="true" t="shared" si="33" ref="F102:X102">F78+F82+F86+F90+F94+F98</f>
        <v>210</v>
      </c>
      <c r="G102" s="778">
        <f t="shared" si="33"/>
        <v>213</v>
      </c>
      <c r="H102" s="778">
        <f t="shared" si="33"/>
        <v>691</v>
      </c>
      <c r="I102" s="778">
        <f t="shared" si="33"/>
        <v>141</v>
      </c>
      <c r="J102" s="778">
        <f t="shared" si="33"/>
        <v>110</v>
      </c>
      <c r="K102" s="778">
        <f t="shared" si="33"/>
        <v>74</v>
      </c>
      <c r="L102" s="778">
        <f t="shared" si="33"/>
        <v>89</v>
      </c>
      <c r="M102" s="778">
        <f t="shared" si="33"/>
        <v>65</v>
      </c>
      <c r="N102" s="778">
        <f t="shared" si="33"/>
        <v>58</v>
      </c>
      <c r="O102" s="778">
        <f t="shared" si="33"/>
        <v>537</v>
      </c>
      <c r="P102" s="778">
        <f t="shared" si="33"/>
        <v>18</v>
      </c>
      <c r="Q102" s="778">
        <f t="shared" si="33"/>
        <v>28</v>
      </c>
      <c r="R102" s="778">
        <f t="shared" si="33"/>
        <v>37</v>
      </c>
      <c r="S102" s="778">
        <f t="shared" si="33"/>
        <v>83</v>
      </c>
      <c r="T102" s="778">
        <f t="shared" si="33"/>
        <v>0</v>
      </c>
      <c r="U102" s="778">
        <f t="shared" si="33"/>
        <v>0</v>
      </c>
      <c r="V102" s="778">
        <f t="shared" si="33"/>
        <v>0</v>
      </c>
      <c r="W102" s="778">
        <f t="shared" si="33"/>
        <v>0</v>
      </c>
      <c r="X102" s="778">
        <f t="shared" si="33"/>
        <v>1311</v>
      </c>
    </row>
    <row r="103" spans="1:24" ht="18" customHeight="1">
      <c r="A103" s="1022"/>
      <c r="B103" s="1022"/>
      <c r="C103" s="778" t="s">
        <v>14</v>
      </c>
      <c r="D103" s="778">
        <f>SUM(D101:D102)</f>
        <v>17</v>
      </c>
      <c r="E103" s="778">
        <f aca="true" t="shared" si="34" ref="E103:X103">SUM(E101:E102)</f>
        <v>546</v>
      </c>
      <c r="F103" s="778">
        <f t="shared" si="34"/>
        <v>448</v>
      </c>
      <c r="G103" s="778">
        <f t="shared" si="34"/>
        <v>448</v>
      </c>
      <c r="H103" s="778">
        <f t="shared" si="34"/>
        <v>1459</v>
      </c>
      <c r="I103" s="778">
        <f t="shared" si="34"/>
        <v>308</v>
      </c>
      <c r="J103" s="778">
        <f t="shared" si="34"/>
        <v>225</v>
      </c>
      <c r="K103" s="778">
        <f t="shared" si="34"/>
        <v>170</v>
      </c>
      <c r="L103" s="778">
        <f t="shared" si="34"/>
        <v>158</v>
      </c>
      <c r="M103" s="778">
        <f t="shared" si="34"/>
        <v>145</v>
      </c>
      <c r="N103" s="778">
        <f t="shared" si="34"/>
        <v>125</v>
      </c>
      <c r="O103" s="778">
        <f t="shared" si="34"/>
        <v>1131</v>
      </c>
      <c r="P103" s="778">
        <f t="shared" si="34"/>
        <v>48</v>
      </c>
      <c r="Q103" s="778">
        <f t="shared" si="34"/>
        <v>59</v>
      </c>
      <c r="R103" s="778">
        <f t="shared" si="34"/>
        <v>68</v>
      </c>
      <c r="S103" s="778">
        <f t="shared" si="34"/>
        <v>175</v>
      </c>
      <c r="T103" s="778">
        <f t="shared" si="34"/>
        <v>0</v>
      </c>
      <c r="U103" s="778">
        <f t="shared" si="34"/>
        <v>0</v>
      </c>
      <c r="V103" s="778">
        <f t="shared" si="34"/>
        <v>0</v>
      </c>
      <c r="W103" s="778">
        <f t="shared" si="34"/>
        <v>0</v>
      </c>
      <c r="X103" s="778">
        <f t="shared" si="34"/>
        <v>2765</v>
      </c>
    </row>
    <row r="104" spans="1:24" ht="18" customHeight="1">
      <c r="A104" s="1022"/>
      <c r="B104" s="1022"/>
      <c r="C104" s="778" t="s">
        <v>16</v>
      </c>
      <c r="D104" s="778">
        <f>D80+D84+D88+D92+D96+D100</f>
        <v>1</v>
      </c>
      <c r="E104" s="778">
        <f aca="true" t="shared" si="35" ref="E104:X104">E80+E84+E88+E92+E96+E100</f>
        <v>17</v>
      </c>
      <c r="F104" s="778">
        <f t="shared" si="35"/>
        <v>13</v>
      </c>
      <c r="G104" s="778">
        <f t="shared" si="35"/>
        <v>13</v>
      </c>
      <c r="H104" s="778">
        <f t="shared" si="35"/>
        <v>44</v>
      </c>
      <c r="I104" s="778">
        <f t="shared" si="35"/>
        <v>9</v>
      </c>
      <c r="J104" s="778">
        <f t="shared" si="35"/>
        <v>7</v>
      </c>
      <c r="K104" s="778">
        <f t="shared" si="35"/>
        <v>6</v>
      </c>
      <c r="L104" s="778">
        <f t="shared" si="35"/>
        <v>5</v>
      </c>
      <c r="M104" s="778">
        <f t="shared" si="35"/>
        <v>5</v>
      </c>
      <c r="N104" s="778">
        <f t="shared" si="35"/>
        <v>4</v>
      </c>
      <c r="O104" s="778">
        <f t="shared" si="35"/>
        <v>36</v>
      </c>
      <c r="P104" s="778">
        <f t="shared" si="35"/>
        <v>2</v>
      </c>
      <c r="Q104" s="778">
        <f t="shared" si="35"/>
        <v>2</v>
      </c>
      <c r="R104" s="778">
        <f t="shared" si="35"/>
        <v>2</v>
      </c>
      <c r="S104" s="778">
        <f t="shared" si="35"/>
        <v>6</v>
      </c>
      <c r="T104" s="778">
        <f t="shared" si="35"/>
        <v>0</v>
      </c>
      <c r="U104" s="778">
        <f t="shared" si="35"/>
        <v>0</v>
      </c>
      <c r="V104" s="778">
        <f t="shared" si="35"/>
        <v>0</v>
      </c>
      <c r="W104" s="778">
        <f t="shared" si="35"/>
        <v>0</v>
      </c>
      <c r="X104" s="778">
        <f t="shared" si="35"/>
        <v>86</v>
      </c>
    </row>
    <row r="105" spans="1:24" ht="18" customHeight="1">
      <c r="A105" s="1020">
        <v>20</v>
      </c>
      <c r="B105" s="1032" t="s">
        <v>460</v>
      </c>
      <c r="C105" s="618" t="s">
        <v>17</v>
      </c>
      <c r="D105" s="754">
        <v>7</v>
      </c>
      <c r="E105" s="754">
        <v>26</v>
      </c>
      <c r="F105" s="754">
        <v>42</v>
      </c>
      <c r="G105" s="754">
        <v>42</v>
      </c>
      <c r="H105" s="753">
        <f>SUM(D105:G105)</f>
        <v>117</v>
      </c>
      <c r="I105" s="754">
        <v>25</v>
      </c>
      <c r="J105" s="754">
        <v>30</v>
      </c>
      <c r="K105" s="754">
        <v>15</v>
      </c>
      <c r="L105" s="754">
        <v>18</v>
      </c>
      <c r="M105" s="754">
        <v>11</v>
      </c>
      <c r="N105" s="754">
        <v>8</v>
      </c>
      <c r="O105" s="753">
        <f aca="true" t="shared" si="36" ref="O105:O112">SUM(I105:N105)</f>
        <v>107</v>
      </c>
      <c r="P105" s="754">
        <v>0</v>
      </c>
      <c r="Q105" s="754">
        <v>0</v>
      </c>
      <c r="R105" s="754">
        <v>0</v>
      </c>
      <c r="S105" s="754">
        <v>0</v>
      </c>
      <c r="T105" s="754">
        <v>0</v>
      </c>
      <c r="U105" s="754">
        <v>0</v>
      </c>
      <c r="V105" s="754">
        <v>0</v>
      </c>
      <c r="W105" s="754">
        <v>0</v>
      </c>
      <c r="X105" s="670">
        <f aca="true" t="shared" si="37" ref="X105:X112">H105+O105</f>
        <v>224</v>
      </c>
    </row>
    <row r="106" spans="1:24" ht="18" customHeight="1">
      <c r="A106" s="1020"/>
      <c r="B106" s="1032"/>
      <c r="C106" s="618" t="s">
        <v>18</v>
      </c>
      <c r="D106" s="754">
        <v>8</v>
      </c>
      <c r="E106" s="754">
        <v>34</v>
      </c>
      <c r="F106" s="754">
        <v>36</v>
      </c>
      <c r="G106" s="754">
        <v>48</v>
      </c>
      <c r="H106" s="753">
        <f>SUM(D106:G106)</f>
        <v>126</v>
      </c>
      <c r="I106" s="754">
        <v>20</v>
      </c>
      <c r="J106" s="754">
        <v>16</v>
      </c>
      <c r="K106" s="754">
        <v>16</v>
      </c>
      <c r="L106" s="754">
        <v>14</v>
      </c>
      <c r="M106" s="754">
        <v>12</v>
      </c>
      <c r="N106" s="754">
        <v>14</v>
      </c>
      <c r="O106" s="753">
        <f t="shared" si="36"/>
        <v>92</v>
      </c>
      <c r="P106" s="754">
        <v>0</v>
      </c>
      <c r="Q106" s="754">
        <v>0</v>
      </c>
      <c r="R106" s="754">
        <v>0</v>
      </c>
      <c r="S106" s="754">
        <v>0</v>
      </c>
      <c r="T106" s="754">
        <v>0</v>
      </c>
      <c r="U106" s="754">
        <v>0</v>
      </c>
      <c r="V106" s="754">
        <v>0</v>
      </c>
      <c r="W106" s="754">
        <v>0</v>
      </c>
      <c r="X106" s="670">
        <f t="shared" si="37"/>
        <v>218</v>
      </c>
    </row>
    <row r="107" spans="1:24" ht="18" customHeight="1">
      <c r="A107" s="1020"/>
      <c r="B107" s="1032"/>
      <c r="C107" s="618" t="s">
        <v>14</v>
      </c>
      <c r="D107" s="754">
        <f>SUM(D105:D106)</f>
        <v>15</v>
      </c>
      <c r="E107" s="754">
        <f aca="true" t="shared" si="38" ref="E107:N107">SUM(E105:E106)</f>
        <v>60</v>
      </c>
      <c r="F107" s="754">
        <f t="shared" si="38"/>
        <v>78</v>
      </c>
      <c r="G107" s="754">
        <f t="shared" si="38"/>
        <v>90</v>
      </c>
      <c r="H107" s="754">
        <f t="shared" si="38"/>
        <v>243</v>
      </c>
      <c r="I107" s="754">
        <f t="shared" si="38"/>
        <v>45</v>
      </c>
      <c r="J107" s="754">
        <f t="shared" si="38"/>
        <v>46</v>
      </c>
      <c r="K107" s="754">
        <f t="shared" si="38"/>
        <v>31</v>
      </c>
      <c r="L107" s="754">
        <f t="shared" si="38"/>
        <v>32</v>
      </c>
      <c r="M107" s="754">
        <f t="shared" si="38"/>
        <v>23</v>
      </c>
      <c r="N107" s="754">
        <f t="shared" si="38"/>
        <v>22</v>
      </c>
      <c r="O107" s="753">
        <f t="shared" si="36"/>
        <v>199</v>
      </c>
      <c r="P107" s="754">
        <v>0</v>
      </c>
      <c r="Q107" s="754">
        <v>0</v>
      </c>
      <c r="R107" s="754">
        <v>0</v>
      </c>
      <c r="S107" s="754">
        <v>0</v>
      </c>
      <c r="T107" s="754">
        <v>0</v>
      </c>
      <c r="U107" s="754">
        <v>0</v>
      </c>
      <c r="V107" s="754">
        <v>0</v>
      </c>
      <c r="W107" s="754">
        <v>0</v>
      </c>
      <c r="X107" s="670">
        <f t="shared" si="37"/>
        <v>442</v>
      </c>
    </row>
    <row r="108" spans="1:24" ht="18" customHeight="1">
      <c r="A108" s="1020"/>
      <c r="B108" s="1032"/>
      <c r="C108" s="618" t="s">
        <v>16</v>
      </c>
      <c r="D108" s="754">
        <v>1</v>
      </c>
      <c r="E108" s="754">
        <v>2</v>
      </c>
      <c r="F108" s="754">
        <v>3</v>
      </c>
      <c r="G108" s="754">
        <v>3</v>
      </c>
      <c r="H108" s="753">
        <f>SUM(D108:G108)</f>
        <v>9</v>
      </c>
      <c r="I108" s="754">
        <v>2</v>
      </c>
      <c r="J108" s="754">
        <v>2</v>
      </c>
      <c r="K108" s="754">
        <v>1</v>
      </c>
      <c r="L108" s="754">
        <v>1</v>
      </c>
      <c r="M108" s="754">
        <v>1</v>
      </c>
      <c r="N108" s="754">
        <v>1</v>
      </c>
      <c r="O108" s="753">
        <f t="shared" si="36"/>
        <v>8</v>
      </c>
      <c r="P108" s="754">
        <v>0</v>
      </c>
      <c r="Q108" s="754">
        <v>0</v>
      </c>
      <c r="R108" s="754">
        <v>0</v>
      </c>
      <c r="S108" s="754">
        <v>0</v>
      </c>
      <c r="T108" s="754">
        <v>0</v>
      </c>
      <c r="U108" s="754">
        <v>0</v>
      </c>
      <c r="V108" s="754">
        <v>0</v>
      </c>
      <c r="W108" s="754">
        <v>0</v>
      </c>
      <c r="X108" s="670">
        <f t="shared" si="37"/>
        <v>17</v>
      </c>
    </row>
    <row r="109" spans="1:24" ht="18" customHeight="1">
      <c r="A109" s="1025" t="s">
        <v>748</v>
      </c>
      <c r="B109" s="1026"/>
      <c r="C109" s="778" t="s">
        <v>17</v>
      </c>
      <c r="D109" s="780">
        <v>7</v>
      </c>
      <c r="E109" s="780">
        <v>26</v>
      </c>
      <c r="F109" s="780">
        <v>42</v>
      </c>
      <c r="G109" s="780">
        <v>42</v>
      </c>
      <c r="H109" s="781">
        <f>SUM(D109:G109)</f>
        <v>117</v>
      </c>
      <c r="I109" s="780">
        <v>25</v>
      </c>
      <c r="J109" s="780">
        <v>30</v>
      </c>
      <c r="K109" s="780">
        <v>15</v>
      </c>
      <c r="L109" s="780">
        <v>18</v>
      </c>
      <c r="M109" s="780">
        <v>11</v>
      </c>
      <c r="N109" s="780">
        <v>8</v>
      </c>
      <c r="O109" s="781">
        <f t="shared" si="36"/>
        <v>107</v>
      </c>
      <c r="P109" s="780">
        <v>0</v>
      </c>
      <c r="Q109" s="780">
        <v>0</v>
      </c>
      <c r="R109" s="780">
        <v>0</v>
      </c>
      <c r="S109" s="780">
        <v>0</v>
      </c>
      <c r="T109" s="780">
        <v>0</v>
      </c>
      <c r="U109" s="780">
        <v>0</v>
      </c>
      <c r="V109" s="780">
        <v>0</v>
      </c>
      <c r="W109" s="780">
        <v>0</v>
      </c>
      <c r="X109" s="778">
        <f t="shared" si="37"/>
        <v>224</v>
      </c>
    </row>
    <row r="110" spans="1:24" ht="18" customHeight="1">
      <c r="A110" s="1027"/>
      <c r="B110" s="1028"/>
      <c r="C110" s="778" t="s">
        <v>18</v>
      </c>
      <c r="D110" s="780">
        <v>8</v>
      </c>
      <c r="E110" s="780">
        <v>34</v>
      </c>
      <c r="F110" s="780">
        <v>36</v>
      </c>
      <c r="G110" s="780">
        <v>48</v>
      </c>
      <c r="H110" s="781">
        <f>SUM(D110:G110)</f>
        <v>126</v>
      </c>
      <c r="I110" s="780">
        <v>20</v>
      </c>
      <c r="J110" s="780">
        <v>16</v>
      </c>
      <c r="K110" s="780">
        <v>16</v>
      </c>
      <c r="L110" s="780">
        <v>14</v>
      </c>
      <c r="M110" s="780">
        <v>12</v>
      </c>
      <c r="N110" s="780">
        <v>14</v>
      </c>
      <c r="O110" s="781">
        <f t="shared" si="36"/>
        <v>92</v>
      </c>
      <c r="P110" s="780">
        <v>0</v>
      </c>
      <c r="Q110" s="780">
        <v>0</v>
      </c>
      <c r="R110" s="780">
        <v>0</v>
      </c>
      <c r="S110" s="780">
        <v>0</v>
      </c>
      <c r="T110" s="780">
        <v>0</v>
      </c>
      <c r="U110" s="780">
        <v>0</v>
      </c>
      <c r="V110" s="780">
        <v>0</v>
      </c>
      <c r="W110" s="780">
        <v>0</v>
      </c>
      <c r="X110" s="778">
        <f t="shared" si="37"/>
        <v>218</v>
      </c>
    </row>
    <row r="111" spans="1:24" ht="18" customHeight="1">
      <c r="A111" s="1027"/>
      <c r="B111" s="1028"/>
      <c r="C111" s="778" t="s">
        <v>14</v>
      </c>
      <c r="D111" s="780">
        <f>SUM(D109:D110)</f>
        <v>15</v>
      </c>
      <c r="E111" s="780">
        <f aca="true" t="shared" si="39" ref="E111:N111">SUM(E109:E110)</f>
        <v>60</v>
      </c>
      <c r="F111" s="780">
        <f t="shared" si="39"/>
        <v>78</v>
      </c>
      <c r="G111" s="780">
        <f t="shared" si="39"/>
        <v>90</v>
      </c>
      <c r="H111" s="780">
        <f t="shared" si="39"/>
        <v>243</v>
      </c>
      <c r="I111" s="780">
        <f t="shared" si="39"/>
        <v>45</v>
      </c>
      <c r="J111" s="780">
        <f t="shared" si="39"/>
        <v>46</v>
      </c>
      <c r="K111" s="780">
        <f t="shared" si="39"/>
        <v>31</v>
      </c>
      <c r="L111" s="780">
        <f t="shared" si="39"/>
        <v>32</v>
      </c>
      <c r="M111" s="780">
        <f t="shared" si="39"/>
        <v>23</v>
      </c>
      <c r="N111" s="780">
        <f t="shared" si="39"/>
        <v>22</v>
      </c>
      <c r="O111" s="781">
        <f t="shared" si="36"/>
        <v>199</v>
      </c>
      <c r="P111" s="780">
        <v>0</v>
      </c>
      <c r="Q111" s="780">
        <v>0</v>
      </c>
      <c r="R111" s="780">
        <v>0</v>
      </c>
      <c r="S111" s="780">
        <v>0</v>
      </c>
      <c r="T111" s="780">
        <v>0</v>
      </c>
      <c r="U111" s="780">
        <v>0</v>
      </c>
      <c r="V111" s="780">
        <v>0</v>
      </c>
      <c r="W111" s="780">
        <v>0</v>
      </c>
      <c r="X111" s="778">
        <f t="shared" si="37"/>
        <v>442</v>
      </c>
    </row>
    <row r="112" spans="1:24" ht="18" customHeight="1">
      <c r="A112" s="1029"/>
      <c r="B112" s="1030"/>
      <c r="C112" s="778" t="s">
        <v>16</v>
      </c>
      <c r="D112" s="780">
        <v>1</v>
      </c>
      <c r="E112" s="780">
        <v>2</v>
      </c>
      <c r="F112" s="780">
        <v>3</v>
      </c>
      <c r="G112" s="780">
        <v>3</v>
      </c>
      <c r="H112" s="781">
        <f>SUM(D112:G112)</f>
        <v>9</v>
      </c>
      <c r="I112" s="780">
        <v>2</v>
      </c>
      <c r="J112" s="780">
        <v>2</v>
      </c>
      <c r="K112" s="780">
        <v>1</v>
      </c>
      <c r="L112" s="780">
        <v>1</v>
      </c>
      <c r="M112" s="780">
        <v>1</v>
      </c>
      <c r="N112" s="780">
        <v>1</v>
      </c>
      <c r="O112" s="781">
        <f t="shared" si="36"/>
        <v>8</v>
      </c>
      <c r="P112" s="780">
        <v>0</v>
      </c>
      <c r="Q112" s="780">
        <v>0</v>
      </c>
      <c r="R112" s="780">
        <v>0</v>
      </c>
      <c r="S112" s="780">
        <v>0</v>
      </c>
      <c r="T112" s="780">
        <v>0</v>
      </c>
      <c r="U112" s="780">
        <v>0</v>
      </c>
      <c r="V112" s="780">
        <v>0</v>
      </c>
      <c r="W112" s="780">
        <v>0</v>
      </c>
      <c r="X112" s="778">
        <f t="shared" si="37"/>
        <v>17</v>
      </c>
    </row>
    <row r="113" spans="1:24" ht="18" customHeight="1">
      <c r="A113" s="1020">
        <v>21</v>
      </c>
      <c r="B113" s="1032" t="s">
        <v>509</v>
      </c>
      <c r="C113" s="618" t="s">
        <v>17</v>
      </c>
      <c r="D113" s="531">
        <v>13</v>
      </c>
      <c r="E113" s="531">
        <v>51</v>
      </c>
      <c r="F113" s="531">
        <v>58</v>
      </c>
      <c r="G113" s="531">
        <v>35</v>
      </c>
      <c r="H113" s="537">
        <f aca="true" t="shared" si="40" ref="H113:H120">SUM(D113:G113)</f>
        <v>157</v>
      </c>
      <c r="I113" s="671">
        <v>0</v>
      </c>
      <c r="J113" s="671">
        <v>0</v>
      </c>
      <c r="K113" s="671">
        <v>0</v>
      </c>
      <c r="L113" s="671">
        <v>0</v>
      </c>
      <c r="M113" s="671">
        <v>0</v>
      </c>
      <c r="N113" s="671">
        <v>0</v>
      </c>
      <c r="O113" s="671">
        <v>0</v>
      </c>
      <c r="P113" s="671">
        <v>0</v>
      </c>
      <c r="Q113" s="671">
        <v>0</v>
      </c>
      <c r="R113" s="671">
        <v>0</v>
      </c>
      <c r="S113" s="671">
        <v>0</v>
      </c>
      <c r="T113" s="671">
        <v>0</v>
      </c>
      <c r="U113" s="671">
        <v>0</v>
      </c>
      <c r="V113" s="671">
        <v>0</v>
      </c>
      <c r="W113" s="671">
        <v>0</v>
      </c>
      <c r="X113" s="670">
        <f>SUM(H113)</f>
        <v>157</v>
      </c>
    </row>
    <row r="114" spans="1:24" ht="18" customHeight="1">
      <c r="A114" s="1020"/>
      <c r="B114" s="1032"/>
      <c r="C114" s="618" t="s">
        <v>18</v>
      </c>
      <c r="D114" s="531">
        <v>14</v>
      </c>
      <c r="E114" s="531">
        <v>50</v>
      </c>
      <c r="F114" s="531">
        <v>46</v>
      </c>
      <c r="G114" s="531">
        <v>46</v>
      </c>
      <c r="H114" s="537">
        <f t="shared" si="40"/>
        <v>156</v>
      </c>
      <c r="I114" s="671">
        <v>0</v>
      </c>
      <c r="J114" s="671">
        <v>0</v>
      </c>
      <c r="K114" s="671">
        <v>0</v>
      </c>
      <c r="L114" s="671">
        <v>0</v>
      </c>
      <c r="M114" s="671">
        <v>0</v>
      </c>
      <c r="N114" s="671">
        <v>0</v>
      </c>
      <c r="O114" s="671">
        <v>0</v>
      </c>
      <c r="P114" s="671">
        <v>0</v>
      </c>
      <c r="Q114" s="671">
        <v>0</v>
      </c>
      <c r="R114" s="671">
        <v>0</v>
      </c>
      <c r="S114" s="671">
        <v>0</v>
      </c>
      <c r="T114" s="671">
        <v>0</v>
      </c>
      <c r="U114" s="671">
        <v>0</v>
      </c>
      <c r="V114" s="671">
        <v>0</v>
      </c>
      <c r="W114" s="671">
        <v>0</v>
      </c>
      <c r="X114" s="670">
        <f aca="true" t="shared" si="41" ref="X114:X120">SUM(H114)</f>
        <v>156</v>
      </c>
    </row>
    <row r="115" spans="1:24" ht="18" customHeight="1">
      <c r="A115" s="1020"/>
      <c r="B115" s="1032"/>
      <c r="C115" s="618" t="s">
        <v>14</v>
      </c>
      <c r="D115" s="531">
        <v>27</v>
      </c>
      <c r="E115" s="531">
        <v>101</v>
      </c>
      <c r="F115" s="531">
        <v>104</v>
      </c>
      <c r="G115" s="531">
        <v>81</v>
      </c>
      <c r="H115" s="537">
        <f t="shared" si="40"/>
        <v>313</v>
      </c>
      <c r="I115" s="671">
        <v>0</v>
      </c>
      <c r="J115" s="671">
        <v>0</v>
      </c>
      <c r="K115" s="671">
        <v>0</v>
      </c>
      <c r="L115" s="671">
        <v>0</v>
      </c>
      <c r="M115" s="671">
        <v>0</v>
      </c>
      <c r="N115" s="671">
        <v>0</v>
      </c>
      <c r="O115" s="671">
        <v>0</v>
      </c>
      <c r="P115" s="671">
        <v>0</v>
      </c>
      <c r="Q115" s="671">
        <v>0</v>
      </c>
      <c r="R115" s="671">
        <v>0</v>
      </c>
      <c r="S115" s="671">
        <v>0</v>
      </c>
      <c r="T115" s="671">
        <v>0</v>
      </c>
      <c r="U115" s="671">
        <v>0</v>
      </c>
      <c r="V115" s="671">
        <v>0</v>
      </c>
      <c r="W115" s="671">
        <v>0</v>
      </c>
      <c r="X115" s="670">
        <f t="shared" si="41"/>
        <v>313</v>
      </c>
    </row>
    <row r="116" spans="1:24" ht="18.75" customHeight="1">
      <c r="A116" s="1020"/>
      <c r="B116" s="1032"/>
      <c r="C116" s="618" t="s">
        <v>16</v>
      </c>
      <c r="D116" s="531">
        <v>1</v>
      </c>
      <c r="E116" s="531">
        <v>3</v>
      </c>
      <c r="F116" s="531">
        <v>3</v>
      </c>
      <c r="G116" s="531">
        <v>3</v>
      </c>
      <c r="H116" s="537">
        <f t="shared" si="40"/>
        <v>10</v>
      </c>
      <c r="I116" s="671">
        <v>0</v>
      </c>
      <c r="J116" s="671">
        <v>0</v>
      </c>
      <c r="K116" s="671">
        <v>0</v>
      </c>
      <c r="L116" s="671">
        <v>0</v>
      </c>
      <c r="M116" s="671">
        <v>0</v>
      </c>
      <c r="N116" s="671">
        <v>0</v>
      </c>
      <c r="O116" s="671">
        <v>0</v>
      </c>
      <c r="P116" s="671">
        <v>0</v>
      </c>
      <c r="Q116" s="671">
        <v>0</v>
      </c>
      <c r="R116" s="671">
        <v>0</v>
      </c>
      <c r="S116" s="671">
        <v>0</v>
      </c>
      <c r="T116" s="671">
        <v>0</v>
      </c>
      <c r="U116" s="671">
        <v>0</v>
      </c>
      <c r="V116" s="671">
        <v>0</v>
      </c>
      <c r="W116" s="671">
        <v>0</v>
      </c>
      <c r="X116" s="670">
        <f t="shared" si="41"/>
        <v>10</v>
      </c>
    </row>
    <row r="117" spans="1:24" ht="18" customHeight="1">
      <c r="A117" s="1025" t="s">
        <v>749</v>
      </c>
      <c r="B117" s="1026"/>
      <c r="C117" s="778" t="s">
        <v>17</v>
      </c>
      <c r="D117" s="780">
        <v>13</v>
      </c>
      <c r="E117" s="780">
        <v>51</v>
      </c>
      <c r="F117" s="780">
        <v>58</v>
      </c>
      <c r="G117" s="780">
        <v>35</v>
      </c>
      <c r="H117" s="781">
        <f t="shared" si="40"/>
        <v>157</v>
      </c>
      <c r="I117" s="782">
        <v>0</v>
      </c>
      <c r="J117" s="782">
        <v>0</v>
      </c>
      <c r="K117" s="782">
        <v>0</v>
      </c>
      <c r="L117" s="782">
        <v>0</v>
      </c>
      <c r="M117" s="782">
        <v>0</v>
      </c>
      <c r="N117" s="782">
        <v>0</v>
      </c>
      <c r="O117" s="782">
        <v>0</v>
      </c>
      <c r="P117" s="782">
        <v>0</v>
      </c>
      <c r="Q117" s="782">
        <v>0</v>
      </c>
      <c r="R117" s="782">
        <v>0</v>
      </c>
      <c r="S117" s="782">
        <v>0</v>
      </c>
      <c r="T117" s="782">
        <v>0</v>
      </c>
      <c r="U117" s="782">
        <v>0</v>
      </c>
      <c r="V117" s="782">
        <v>0</v>
      </c>
      <c r="W117" s="782">
        <v>0</v>
      </c>
      <c r="X117" s="778">
        <f>SUM(H117)</f>
        <v>157</v>
      </c>
    </row>
    <row r="118" spans="1:24" ht="18" customHeight="1">
      <c r="A118" s="1027"/>
      <c r="B118" s="1028"/>
      <c r="C118" s="778" t="s">
        <v>18</v>
      </c>
      <c r="D118" s="780">
        <v>14</v>
      </c>
      <c r="E118" s="780">
        <v>50</v>
      </c>
      <c r="F118" s="780">
        <v>46</v>
      </c>
      <c r="G118" s="780">
        <v>46</v>
      </c>
      <c r="H118" s="781">
        <f t="shared" si="40"/>
        <v>156</v>
      </c>
      <c r="I118" s="782">
        <v>0</v>
      </c>
      <c r="J118" s="782">
        <v>0</v>
      </c>
      <c r="K118" s="782">
        <v>0</v>
      </c>
      <c r="L118" s="782">
        <v>0</v>
      </c>
      <c r="M118" s="782">
        <v>0</v>
      </c>
      <c r="N118" s="782">
        <v>0</v>
      </c>
      <c r="O118" s="782">
        <v>0</v>
      </c>
      <c r="P118" s="782">
        <v>0</v>
      </c>
      <c r="Q118" s="782">
        <v>0</v>
      </c>
      <c r="R118" s="782">
        <v>0</v>
      </c>
      <c r="S118" s="782">
        <v>0</v>
      </c>
      <c r="T118" s="782">
        <v>0</v>
      </c>
      <c r="U118" s="782">
        <v>0</v>
      </c>
      <c r="V118" s="782">
        <v>0</v>
      </c>
      <c r="W118" s="782">
        <v>0</v>
      </c>
      <c r="X118" s="778">
        <f t="shared" si="41"/>
        <v>156</v>
      </c>
    </row>
    <row r="119" spans="1:24" ht="18" customHeight="1">
      <c r="A119" s="1027"/>
      <c r="B119" s="1028"/>
      <c r="C119" s="778" t="s">
        <v>14</v>
      </c>
      <c r="D119" s="780">
        <v>27</v>
      </c>
      <c r="E119" s="780">
        <v>101</v>
      </c>
      <c r="F119" s="780">
        <v>104</v>
      </c>
      <c r="G119" s="780">
        <v>81</v>
      </c>
      <c r="H119" s="781">
        <f t="shared" si="40"/>
        <v>313</v>
      </c>
      <c r="I119" s="782">
        <v>0</v>
      </c>
      <c r="J119" s="782">
        <v>0</v>
      </c>
      <c r="K119" s="782">
        <v>0</v>
      </c>
      <c r="L119" s="782">
        <v>0</v>
      </c>
      <c r="M119" s="782">
        <v>0</v>
      </c>
      <c r="N119" s="782">
        <v>0</v>
      </c>
      <c r="O119" s="782">
        <v>0</v>
      </c>
      <c r="P119" s="782">
        <v>0</v>
      </c>
      <c r="Q119" s="782">
        <v>0</v>
      </c>
      <c r="R119" s="782">
        <v>0</v>
      </c>
      <c r="S119" s="782">
        <v>0</v>
      </c>
      <c r="T119" s="782">
        <v>0</v>
      </c>
      <c r="U119" s="782">
        <v>0</v>
      </c>
      <c r="V119" s="782">
        <v>0</v>
      </c>
      <c r="W119" s="782">
        <v>0</v>
      </c>
      <c r="X119" s="778">
        <f t="shared" si="41"/>
        <v>313</v>
      </c>
    </row>
    <row r="120" spans="1:24" ht="18" customHeight="1">
      <c r="A120" s="1029"/>
      <c r="B120" s="1030"/>
      <c r="C120" s="778" t="s">
        <v>16</v>
      </c>
      <c r="D120" s="780">
        <v>1</v>
      </c>
      <c r="E120" s="780">
        <v>3</v>
      </c>
      <c r="F120" s="780">
        <v>3</v>
      </c>
      <c r="G120" s="780">
        <v>3</v>
      </c>
      <c r="H120" s="781">
        <f t="shared" si="40"/>
        <v>10</v>
      </c>
      <c r="I120" s="782">
        <v>0</v>
      </c>
      <c r="J120" s="782">
        <v>0</v>
      </c>
      <c r="K120" s="782">
        <v>0</v>
      </c>
      <c r="L120" s="782">
        <v>0</v>
      </c>
      <c r="M120" s="782">
        <v>0</v>
      </c>
      <c r="N120" s="782">
        <v>0</v>
      </c>
      <c r="O120" s="782">
        <v>0</v>
      </c>
      <c r="P120" s="782">
        <v>0</v>
      </c>
      <c r="Q120" s="782">
        <v>0</v>
      </c>
      <c r="R120" s="782">
        <v>0</v>
      </c>
      <c r="S120" s="782">
        <v>0</v>
      </c>
      <c r="T120" s="782">
        <v>0</v>
      </c>
      <c r="U120" s="782">
        <v>0</v>
      </c>
      <c r="V120" s="782">
        <v>0</v>
      </c>
      <c r="W120" s="782">
        <v>0</v>
      </c>
      <c r="X120" s="778">
        <f t="shared" si="41"/>
        <v>10</v>
      </c>
    </row>
    <row r="121" spans="1:24" ht="18" customHeight="1">
      <c r="A121" s="1020">
        <v>22</v>
      </c>
      <c r="B121" s="1032" t="s">
        <v>525</v>
      </c>
      <c r="C121" s="618" t="s">
        <v>17</v>
      </c>
      <c r="D121" s="531">
        <v>0</v>
      </c>
      <c r="E121" s="669">
        <v>0</v>
      </c>
      <c r="F121" s="669">
        <v>0</v>
      </c>
      <c r="G121" s="669">
        <v>0</v>
      </c>
      <c r="H121" s="669">
        <v>0</v>
      </c>
      <c r="I121" s="531">
        <v>44</v>
      </c>
      <c r="J121" s="671">
        <v>19</v>
      </c>
      <c r="K121" s="671">
        <v>0</v>
      </c>
      <c r="L121" s="671">
        <v>0</v>
      </c>
      <c r="M121" s="671">
        <v>0</v>
      </c>
      <c r="N121" s="671">
        <v>0</v>
      </c>
      <c r="O121" s="671">
        <v>0</v>
      </c>
      <c r="P121" s="671">
        <v>0</v>
      </c>
      <c r="Q121" s="671">
        <v>0</v>
      </c>
      <c r="R121" s="671">
        <v>0</v>
      </c>
      <c r="S121" s="671">
        <v>0</v>
      </c>
      <c r="T121" s="671">
        <v>0</v>
      </c>
      <c r="U121" s="671">
        <v>0</v>
      </c>
      <c r="V121" s="671">
        <v>0</v>
      </c>
      <c r="W121" s="671">
        <v>0</v>
      </c>
      <c r="X121" s="670">
        <f>SUM(I121:W121)</f>
        <v>63</v>
      </c>
    </row>
    <row r="122" spans="1:24" ht="18" customHeight="1">
      <c r="A122" s="1020"/>
      <c r="B122" s="1032"/>
      <c r="C122" s="618" t="s">
        <v>18</v>
      </c>
      <c r="D122" s="531">
        <v>0</v>
      </c>
      <c r="E122" s="669">
        <v>0</v>
      </c>
      <c r="F122" s="669">
        <v>0</v>
      </c>
      <c r="G122" s="669">
        <v>0</v>
      </c>
      <c r="H122" s="669">
        <v>0</v>
      </c>
      <c r="I122" s="531">
        <v>27</v>
      </c>
      <c r="J122" s="671">
        <v>13</v>
      </c>
      <c r="K122" s="671">
        <v>0</v>
      </c>
      <c r="L122" s="671">
        <v>0</v>
      </c>
      <c r="M122" s="671">
        <v>0</v>
      </c>
      <c r="N122" s="671">
        <v>0</v>
      </c>
      <c r="O122" s="671">
        <v>0</v>
      </c>
      <c r="P122" s="671">
        <v>0</v>
      </c>
      <c r="Q122" s="671">
        <v>0</v>
      </c>
      <c r="R122" s="671">
        <v>0</v>
      </c>
      <c r="S122" s="671">
        <v>0</v>
      </c>
      <c r="T122" s="671">
        <v>0</v>
      </c>
      <c r="U122" s="671">
        <v>0</v>
      </c>
      <c r="V122" s="671">
        <v>0</v>
      </c>
      <c r="W122" s="671">
        <v>0</v>
      </c>
      <c r="X122" s="670">
        <f>SUM(I122:W122)</f>
        <v>40</v>
      </c>
    </row>
    <row r="123" spans="1:24" ht="18" customHeight="1">
      <c r="A123" s="1020"/>
      <c r="B123" s="1032"/>
      <c r="C123" s="618" t="s">
        <v>14</v>
      </c>
      <c r="D123" s="531">
        <v>0</v>
      </c>
      <c r="E123" s="669">
        <v>0</v>
      </c>
      <c r="F123" s="669">
        <v>0</v>
      </c>
      <c r="G123" s="669">
        <v>0</v>
      </c>
      <c r="H123" s="669">
        <v>0</v>
      </c>
      <c r="I123" s="531">
        <f>SUM(I121:I122)</f>
        <v>71</v>
      </c>
      <c r="J123" s="671">
        <f>SUM(J121:J122)</f>
        <v>32</v>
      </c>
      <c r="K123" s="671">
        <v>0</v>
      </c>
      <c r="L123" s="671">
        <v>0</v>
      </c>
      <c r="M123" s="671">
        <v>0</v>
      </c>
      <c r="N123" s="671">
        <v>0</v>
      </c>
      <c r="O123" s="671">
        <v>0</v>
      </c>
      <c r="P123" s="671">
        <v>0</v>
      </c>
      <c r="Q123" s="671">
        <v>0</v>
      </c>
      <c r="R123" s="671">
        <v>0</v>
      </c>
      <c r="S123" s="671">
        <v>0</v>
      </c>
      <c r="T123" s="671">
        <v>0</v>
      </c>
      <c r="U123" s="671">
        <v>0</v>
      </c>
      <c r="V123" s="671">
        <v>0</v>
      </c>
      <c r="W123" s="671">
        <v>0</v>
      </c>
      <c r="X123" s="670">
        <f>SUM(X121:X122)</f>
        <v>103</v>
      </c>
    </row>
    <row r="124" spans="1:24" ht="18" customHeight="1">
      <c r="A124" s="1020"/>
      <c r="B124" s="1032"/>
      <c r="C124" s="618" t="s">
        <v>16</v>
      </c>
      <c r="D124" s="531">
        <v>0</v>
      </c>
      <c r="E124" s="669">
        <v>0</v>
      </c>
      <c r="F124" s="669">
        <v>0</v>
      </c>
      <c r="G124" s="669">
        <v>0</v>
      </c>
      <c r="H124" s="669">
        <v>0</v>
      </c>
      <c r="I124" s="531">
        <v>2</v>
      </c>
      <c r="J124" s="671">
        <v>1</v>
      </c>
      <c r="K124" s="671">
        <v>0</v>
      </c>
      <c r="L124" s="671">
        <v>0</v>
      </c>
      <c r="M124" s="671">
        <v>0</v>
      </c>
      <c r="N124" s="671">
        <v>0</v>
      </c>
      <c r="O124" s="671">
        <v>0</v>
      </c>
      <c r="P124" s="671">
        <v>0</v>
      </c>
      <c r="Q124" s="671">
        <v>0</v>
      </c>
      <c r="R124" s="671">
        <v>0</v>
      </c>
      <c r="S124" s="671">
        <v>0</v>
      </c>
      <c r="T124" s="671">
        <v>0</v>
      </c>
      <c r="U124" s="671">
        <v>0</v>
      </c>
      <c r="V124" s="671">
        <v>0</v>
      </c>
      <c r="W124" s="671">
        <v>0</v>
      </c>
      <c r="X124" s="670">
        <v>3</v>
      </c>
    </row>
    <row r="125" spans="1:24" ht="18" customHeight="1">
      <c r="A125" s="1022" t="s">
        <v>750</v>
      </c>
      <c r="B125" s="1022"/>
      <c r="C125" s="778" t="s">
        <v>17</v>
      </c>
      <c r="D125" s="781">
        <v>0</v>
      </c>
      <c r="E125" s="781">
        <v>0</v>
      </c>
      <c r="F125" s="781">
        <v>0</v>
      </c>
      <c r="G125" s="781">
        <v>0</v>
      </c>
      <c r="H125" s="781">
        <v>0</v>
      </c>
      <c r="I125" s="781">
        <v>44</v>
      </c>
      <c r="J125" s="778">
        <v>19</v>
      </c>
      <c r="K125" s="782">
        <v>0</v>
      </c>
      <c r="L125" s="782">
        <v>0</v>
      </c>
      <c r="M125" s="782">
        <v>0</v>
      </c>
      <c r="N125" s="782">
        <v>0</v>
      </c>
      <c r="O125" s="782">
        <f>SUM(I125:N125)</f>
        <v>63</v>
      </c>
      <c r="P125" s="782">
        <v>0</v>
      </c>
      <c r="Q125" s="782">
        <v>0</v>
      </c>
      <c r="R125" s="782">
        <v>0</v>
      </c>
      <c r="S125" s="782">
        <v>0</v>
      </c>
      <c r="T125" s="782">
        <v>0</v>
      </c>
      <c r="U125" s="782">
        <v>0</v>
      </c>
      <c r="V125" s="782">
        <v>0</v>
      </c>
      <c r="W125" s="782">
        <v>0</v>
      </c>
      <c r="X125" s="778">
        <v>63</v>
      </c>
    </row>
    <row r="126" spans="1:24" ht="18" customHeight="1">
      <c r="A126" s="1022"/>
      <c r="B126" s="1022"/>
      <c r="C126" s="778" t="s">
        <v>18</v>
      </c>
      <c r="D126" s="781">
        <v>0</v>
      </c>
      <c r="E126" s="781">
        <v>0</v>
      </c>
      <c r="F126" s="781">
        <v>0</v>
      </c>
      <c r="G126" s="781">
        <v>0</v>
      </c>
      <c r="H126" s="781">
        <v>0</v>
      </c>
      <c r="I126" s="781">
        <v>27</v>
      </c>
      <c r="J126" s="778">
        <v>13</v>
      </c>
      <c r="K126" s="782">
        <v>0</v>
      </c>
      <c r="L126" s="782">
        <v>0</v>
      </c>
      <c r="M126" s="782">
        <v>0</v>
      </c>
      <c r="N126" s="782">
        <v>0</v>
      </c>
      <c r="O126" s="782">
        <f>SUM(I126:N126)</f>
        <v>40</v>
      </c>
      <c r="P126" s="782">
        <v>0</v>
      </c>
      <c r="Q126" s="782">
        <v>0</v>
      </c>
      <c r="R126" s="782">
        <v>0</v>
      </c>
      <c r="S126" s="782">
        <v>0</v>
      </c>
      <c r="T126" s="782">
        <v>0</v>
      </c>
      <c r="U126" s="782">
        <v>0</v>
      </c>
      <c r="V126" s="782">
        <v>0</v>
      </c>
      <c r="W126" s="782">
        <v>0</v>
      </c>
      <c r="X126" s="778">
        <v>40</v>
      </c>
    </row>
    <row r="127" spans="1:24" ht="18" customHeight="1">
      <c r="A127" s="1022"/>
      <c r="B127" s="1022"/>
      <c r="C127" s="778" t="s">
        <v>14</v>
      </c>
      <c r="D127" s="781">
        <v>0</v>
      </c>
      <c r="E127" s="781">
        <v>0</v>
      </c>
      <c r="F127" s="781">
        <v>0</v>
      </c>
      <c r="G127" s="781">
        <v>0</v>
      </c>
      <c r="H127" s="781">
        <v>0</v>
      </c>
      <c r="I127" s="781">
        <v>71</v>
      </c>
      <c r="J127" s="778">
        <v>32</v>
      </c>
      <c r="K127" s="782">
        <v>0</v>
      </c>
      <c r="L127" s="782">
        <v>0</v>
      </c>
      <c r="M127" s="782">
        <v>0</v>
      </c>
      <c r="N127" s="782">
        <v>0</v>
      </c>
      <c r="O127" s="782">
        <f>SUM(I127:N127)</f>
        <v>103</v>
      </c>
      <c r="P127" s="782">
        <v>0</v>
      </c>
      <c r="Q127" s="782">
        <v>0</v>
      </c>
      <c r="R127" s="782">
        <v>0</v>
      </c>
      <c r="S127" s="782">
        <v>0</v>
      </c>
      <c r="T127" s="782">
        <v>0</v>
      </c>
      <c r="U127" s="782">
        <v>0</v>
      </c>
      <c r="V127" s="782">
        <v>0</v>
      </c>
      <c r="W127" s="782">
        <v>0</v>
      </c>
      <c r="X127" s="778">
        <v>103</v>
      </c>
    </row>
    <row r="128" spans="1:24" ht="18" customHeight="1">
      <c r="A128" s="1022"/>
      <c r="B128" s="1022"/>
      <c r="C128" s="778" t="s">
        <v>16</v>
      </c>
      <c r="D128" s="781">
        <v>0</v>
      </c>
      <c r="E128" s="781">
        <v>0</v>
      </c>
      <c r="F128" s="781">
        <v>0</v>
      </c>
      <c r="G128" s="781">
        <v>0</v>
      </c>
      <c r="H128" s="781">
        <v>0</v>
      </c>
      <c r="I128" s="781">
        <v>2</v>
      </c>
      <c r="J128" s="778">
        <v>1</v>
      </c>
      <c r="K128" s="782">
        <v>0</v>
      </c>
      <c r="L128" s="782">
        <v>0</v>
      </c>
      <c r="M128" s="782">
        <v>0</v>
      </c>
      <c r="N128" s="782">
        <v>0</v>
      </c>
      <c r="O128" s="782">
        <v>3</v>
      </c>
      <c r="P128" s="782">
        <v>0</v>
      </c>
      <c r="Q128" s="782">
        <v>0</v>
      </c>
      <c r="R128" s="782">
        <v>0</v>
      </c>
      <c r="S128" s="782">
        <v>0</v>
      </c>
      <c r="T128" s="782">
        <v>0</v>
      </c>
      <c r="U128" s="782">
        <v>0</v>
      </c>
      <c r="V128" s="782">
        <v>0</v>
      </c>
      <c r="W128" s="782">
        <v>0</v>
      </c>
      <c r="X128" s="778">
        <v>3</v>
      </c>
    </row>
    <row r="129" spans="1:24" ht="18" customHeight="1">
      <c r="A129" s="1020">
        <v>23</v>
      </c>
      <c r="B129" s="1032" t="s">
        <v>720</v>
      </c>
      <c r="C129" s="618" t="s">
        <v>17</v>
      </c>
      <c r="D129" s="754">
        <v>0</v>
      </c>
      <c r="E129" s="754">
        <v>63</v>
      </c>
      <c r="F129" s="754">
        <v>68</v>
      </c>
      <c r="G129" s="754">
        <v>42</v>
      </c>
      <c r="H129" s="753">
        <f aca="true" t="shared" si="42" ref="H129:H136">SUM(D129:G129)</f>
        <v>173</v>
      </c>
      <c r="I129" s="754">
        <v>41</v>
      </c>
      <c r="J129" s="754">
        <v>52</v>
      </c>
      <c r="K129" s="754">
        <v>43</v>
      </c>
      <c r="L129" s="754">
        <v>45</v>
      </c>
      <c r="M129" s="754">
        <v>40</v>
      </c>
      <c r="N129" s="754">
        <v>44</v>
      </c>
      <c r="O129" s="753">
        <f aca="true" t="shared" si="43" ref="O129:O136">SUM(I129:N129)</f>
        <v>265</v>
      </c>
      <c r="P129" s="671">
        <v>0</v>
      </c>
      <c r="Q129" s="671">
        <v>0</v>
      </c>
      <c r="R129" s="671">
        <v>0</v>
      </c>
      <c r="S129" s="671">
        <f>P129+Q129+R129</f>
        <v>0</v>
      </c>
      <c r="T129" s="671">
        <v>0</v>
      </c>
      <c r="U129" s="671">
        <v>0</v>
      </c>
      <c r="V129" s="671">
        <v>0</v>
      </c>
      <c r="W129" s="671">
        <f>T129+U129+V129</f>
        <v>0</v>
      </c>
      <c r="X129" s="670">
        <f aca="true" t="shared" si="44" ref="X129:X136">H129+O129+S129+W129</f>
        <v>438</v>
      </c>
    </row>
    <row r="130" spans="1:24" ht="18" customHeight="1">
      <c r="A130" s="1020"/>
      <c r="B130" s="1032"/>
      <c r="C130" s="618" t="s">
        <v>18</v>
      </c>
      <c r="D130" s="754">
        <v>0</v>
      </c>
      <c r="E130" s="754">
        <v>48</v>
      </c>
      <c r="F130" s="754">
        <v>70</v>
      </c>
      <c r="G130" s="754">
        <v>53</v>
      </c>
      <c r="H130" s="753">
        <f t="shared" si="42"/>
        <v>171</v>
      </c>
      <c r="I130" s="754">
        <v>48</v>
      </c>
      <c r="J130" s="754">
        <v>49</v>
      </c>
      <c r="K130" s="754">
        <v>40</v>
      </c>
      <c r="L130" s="754">
        <v>42</v>
      </c>
      <c r="M130" s="754">
        <v>42</v>
      </c>
      <c r="N130" s="754">
        <v>51</v>
      </c>
      <c r="O130" s="753">
        <f t="shared" si="43"/>
        <v>272</v>
      </c>
      <c r="P130" s="671">
        <v>0</v>
      </c>
      <c r="Q130" s="671">
        <v>0</v>
      </c>
      <c r="R130" s="671">
        <v>0</v>
      </c>
      <c r="S130" s="671">
        <f>P130+Q130+R130</f>
        <v>0</v>
      </c>
      <c r="T130" s="671">
        <v>0</v>
      </c>
      <c r="U130" s="671">
        <v>0</v>
      </c>
      <c r="V130" s="671">
        <v>0</v>
      </c>
      <c r="W130" s="671">
        <f>T130+U130+V130</f>
        <v>0</v>
      </c>
      <c r="X130" s="670">
        <f t="shared" si="44"/>
        <v>443</v>
      </c>
    </row>
    <row r="131" spans="1:24" ht="18" customHeight="1">
      <c r="A131" s="1020"/>
      <c r="B131" s="1032"/>
      <c r="C131" s="618" t="s">
        <v>14</v>
      </c>
      <c r="D131" s="754">
        <v>0</v>
      </c>
      <c r="E131" s="754">
        <v>111</v>
      </c>
      <c r="F131" s="754">
        <v>138</v>
      </c>
      <c r="G131" s="754">
        <v>95</v>
      </c>
      <c r="H131" s="753">
        <f t="shared" si="42"/>
        <v>344</v>
      </c>
      <c r="I131" s="754">
        <v>89</v>
      </c>
      <c r="J131" s="754">
        <v>101</v>
      </c>
      <c r="K131" s="754">
        <v>83</v>
      </c>
      <c r="L131" s="754">
        <v>87</v>
      </c>
      <c r="M131" s="754">
        <v>82</v>
      </c>
      <c r="N131" s="754">
        <v>95</v>
      </c>
      <c r="O131" s="753">
        <f t="shared" si="43"/>
        <v>537</v>
      </c>
      <c r="P131" s="754">
        <v>0</v>
      </c>
      <c r="Q131" s="754">
        <v>0</v>
      </c>
      <c r="R131" s="754">
        <v>0</v>
      </c>
      <c r="S131" s="671">
        <f>P131+Q131+R131</f>
        <v>0</v>
      </c>
      <c r="T131" s="754">
        <v>0</v>
      </c>
      <c r="U131" s="754">
        <v>0</v>
      </c>
      <c r="V131" s="754">
        <v>0</v>
      </c>
      <c r="W131" s="671">
        <f>T131+U131+V131</f>
        <v>0</v>
      </c>
      <c r="X131" s="670">
        <f t="shared" si="44"/>
        <v>881</v>
      </c>
    </row>
    <row r="132" spans="1:24" ht="18" customHeight="1">
      <c r="A132" s="1020"/>
      <c r="B132" s="1032"/>
      <c r="C132" s="618" t="s">
        <v>16</v>
      </c>
      <c r="D132" s="754">
        <v>0</v>
      </c>
      <c r="E132" s="754">
        <v>4</v>
      </c>
      <c r="F132" s="754">
        <v>4</v>
      </c>
      <c r="G132" s="754">
        <v>3</v>
      </c>
      <c r="H132" s="753">
        <f t="shared" si="42"/>
        <v>11</v>
      </c>
      <c r="I132" s="754">
        <v>3</v>
      </c>
      <c r="J132" s="754">
        <v>3</v>
      </c>
      <c r="K132" s="754">
        <v>2</v>
      </c>
      <c r="L132" s="754">
        <v>2</v>
      </c>
      <c r="M132" s="754">
        <v>2</v>
      </c>
      <c r="N132" s="754">
        <v>3</v>
      </c>
      <c r="O132" s="753">
        <f t="shared" si="43"/>
        <v>15</v>
      </c>
      <c r="P132" s="671">
        <v>0</v>
      </c>
      <c r="Q132" s="671">
        <v>0</v>
      </c>
      <c r="R132" s="671">
        <v>0</v>
      </c>
      <c r="S132" s="671">
        <f>P132+Q132+R132</f>
        <v>0</v>
      </c>
      <c r="T132" s="671">
        <v>0</v>
      </c>
      <c r="U132" s="671">
        <v>0</v>
      </c>
      <c r="V132" s="671">
        <v>0</v>
      </c>
      <c r="W132" s="671">
        <f>T132+U132+V132</f>
        <v>0</v>
      </c>
      <c r="X132" s="670">
        <f t="shared" si="44"/>
        <v>26</v>
      </c>
    </row>
    <row r="133" spans="1:24" ht="18" customHeight="1">
      <c r="A133" s="1027" t="s">
        <v>751</v>
      </c>
      <c r="B133" s="1028"/>
      <c r="C133" s="783" t="s">
        <v>17</v>
      </c>
      <c r="D133" s="784">
        <v>0</v>
      </c>
      <c r="E133" s="784">
        <v>63</v>
      </c>
      <c r="F133" s="784">
        <v>68</v>
      </c>
      <c r="G133" s="784">
        <v>42</v>
      </c>
      <c r="H133" s="784">
        <f t="shared" si="42"/>
        <v>173</v>
      </c>
      <c r="I133" s="784">
        <v>41</v>
      </c>
      <c r="J133" s="784">
        <v>52</v>
      </c>
      <c r="K133" s="784">
        <v>43</v>
      </c>
      <c r="L133" s="784">
        <v>45</v>
      </c>
      <c r="M133" s="784">
        <v>40</v>
      </c>
      <c r="N133" s="784">
        <v>44</v>
      </c>
      <c r="O133" s="784">
        <f t="shared" si="43"/>
        <v>265</v>
      </c>
      <c r="P133" s="785">
        <v>0</v>
      </c>
      <c r="Q133" s="785">
        <v>0</v>
      </c>
      <c r="R133" s="785">
        <v>0</v>
      </c>
      <c r="S133" s="785">
        <v>0</v>
      </c>
      <c r="T133" s="785">
        <v>0</v>
      </c>
      <c r="U133" s="785">
        <v>0</v>
      </c>
      <c r="V133" s="785">
        <v>0</v>
      </c>
      <c r="W133" s="785">
        <v>0</v>
      </c>
      <c r="X133" s="785">
        <f t="shared" si="44"/>
        <v>438</v>
      </c>
    </row>
    <row r="134" spans="1:24" ht="18" customHeight="1">
      <c r="A134" s="1027"/>
      <c r="B134" s="1028"/>
      <c r="C134" s="786" t="s">
        <v>18</v>
      </c>
      <c r="D134" s="781">
        <v>0</v>
      </c>
      <c r="E134" s="781">
        <v>48</v>
      </c>
      <c r="F134" s="781">
        <v>70</v>
      </c>
      <c r="G134" s="781">
        <v>53</v>
      </c>
      <c r="H134" s="781">
        <f t="shared" si="42"/>
        <v>171</v>
      </c>
      <c r="I134" s="781">
        <v>48</v>
      </c>
      <c r="J134" s="781">
        <v>49</v>
      </c>
      <c r="K134" s="781">
        <v>40</v>
      </c>
      <c r="L134" s="781">
        <v>42</v>
      </c>
      <c r="M134" s="781">
        <v>42</v>
      </c>
      <c r="N134" s="781">
        <v>51</v>
      </c>
      <c r="O134" s="781">
        <f t="shared" si="43"/>
        <v>272</v>
      </c>
      <c r="P134" s="778">
        <v>0</v>
      </c>
      <c r="Q134" s="778">
        <v>0</v>
      </c>
      <c r="R134" s="778">
        <v>0</v>
      </c>
      <c r="S134" s="778">
        <v>0</v>
      </c>
      <c r="T134" s="778">
        <v>0</v>
      </c>
      <c r="U134" s="778">
        <v>0</v>
      </c>
      <c r="V134" s="778">
        <v>0</v>
      </c>
      <c r="W134" s="778">
        <v>0</v>
      </c>
      <c r="X134" s="778">
        <f t="shared" si="44"/>
        <v>443</v>
      </c>
    </row>
    <row r="135" spans="1:24" ht="18" customHeight="1">
      <c r="A135" s="1027"/>
      <c r="B135" s="1028"/>
      <c r="C135" s="786" t="s">
        <v>14</v>
      </c>
      <c r="D135" s="781">
        <v>0</v>
      </c>
      <c r="E135" s="781">
        <v>111</v>
      </c>
      <c r="F135" s="781">
        <v>138</v>
      </c>
      <c r="G135" s="781">
        <v>95</v>
      </c>
      <c r="H135" s="781">
        <f t="shared" si="42"/>
        <v>344</v>
      </c>
      <c r="I135" s="781">
        <v>89</v>
      </c>
      <c r="J135" s="781">
        <v>101</v>
      </c>
      <c r="K135" s="781">
        <v>83</v>
      </c>
      <c r="L135" s="781">
        <v>87</v>
      </c>
      <c r="M135" s="781">
        <v>82</v>
      </c>
      <c r="N135" s="781">
        <v>95</v>
      </c>
      <c r="O135" s="781">
        <f t="shared" si="43"/>
        <v>537</v>
      </c>
      <c r="P135" s="778">
        <v>0</v>
      </c>
      <c r="Q135" s="778">
        <v>0</v>
      </c>
      <c r="R135" s="778">
        <v>0</v>
      </c>
      <c r="S135" s="778">
        <v>0</v>
      </c>
      <c r="T135" s="778">
        <v>0</v>
      </c>
      <c r="U135" s="778">
        <v>0</v>
      </c>
      <c r="V135" s="778">
        <v>0</v>
      </c>
      <c r="W135" s="778">
        <v>0</v>
      </c>
      <c r="X135" s="778">
        <f t="shared" si="44"/>
        <v>881</v>
      </c>
    </row>
    <row r="136" spans="1:24" ht="18" customHeight="1">
      <c r="A136" s="1029"/>
      <c r="B136" s="1030"/>
      <c r="C136" s="786" t="s">
        <v>16</v>
      </c>
      <c r="D136" s="781">
        <v>0</v>
      </c>
      <c r="E136" s="781">
        <v>4</v>
      </c>
      <c r="F136" s="781">
        <v>4</v>
      </c>
      <c r="G136" s="781">
        <v>3</v>
      </c>
      <c r="H136" s="781">
        <f t="shared" si="42"/>
        <v>11</v>
      </c>
      <c r="I136" s="781">
        <v>3</v>
      </c>
      <c r="J136" s="781">
        <v>3</v>
      </c>
      <c r="K136" s="781">
        <v>2</v>
      </c>
      <c r="L136" s="781">
        <v>2</v>
      </c>
      <c r="M136" s="781">
        <v>2</v>
      </c>
      <c r="N136" s="781">
        <v>3</v>
      </c>
      <c r="O136" s="781">
        <f t="shared" si="43"/>
        <v>15</v>
      </c>
      <c r="P136" s="778">
        <v>0</v>
      </c>
      <c r="Q136" s="778">
        <v>0</v>
      </c>
      <c r="R136" s="778">
        <v>0</v>
      </c>
      <c r="S136" s="778">
        <v>0</v>
      </c>
      <c r="T136" s="778">
        <v>0</v>
      </c>
      <c r="U136" s="778">
        <v>0</v>
      </c>
      <c r="V136" s="778">
        <v>0</v>
      </c>
      <c r="W136" s="778">
        <v>0</v>
      </c>
      <c r="X136" s="778">
        <f t="shared" si="44"/>
        <v>26</v>
      </c>
    </row>
    <row r="137" spans="1:24" ht="18" customHeight="1">
      <c r="A137" s="1021">
        <v>24</v>
      </c>
      <c r="B137" s="1018" t="s">
        <v>581</v>
      </c>
      <c r="C137" s="671" t="s">
        <v>17</v>
      </c>
      <c r="D137" s="753">
        <v>0</v>
      </c>
      <c r="E137" s="754">
        <v>88</v>
      </c>
      <c r="F137" s="754">
        <v>110</v>
      </c>
      <c r="G137" s="754">
        <v>93</v>
      </c>
      <c r="H137" s="754">
        <f>SUM(E137:G137)</f>
        <v>291</v>
      </c>
      <c r="I137" s="753">
        <v>68</v>
      </c>
      <c r="J137" s="754">
        <v>65</v>
      </c>
      <c r="K137" s="754">
        <v>74</v>
      </c>
      <c r="L137" s="754">
        <v>64</v>
      </c>
      <c r="M137" s="754">
        <v>59</v>
      </c>
      <c r="N137" s="754">
        <v>52</v>
      </c>
      <c r="O137" s="754">
        <f>SUM(I137:N137)</f>
        <v>382</v>
      </c>
      <c r="P137" s="670">
        <v>0</v>
      </c>
      <c r="Q137" s="670">
        <v>0</v>
      </c>
      <c r="R137" s="670">
        <v>0</v>
      </c>
      <c r="S137" s="670">
        <v>0</v>
      </c>
      <c r="T137" s="670">
        <v>0</v>
      </c>
      <c r="U137" s="670">
        <v>0</v>
      </c>
      <c r="V137" s="670">
        <v>0</v>
      </c>
      <c r="W137" s="670">
        <v>0</v>
      </c>
      <c r="X137" s="753">
        <v>673</v>
      </c>
    </row>
    <row r="138" spans="1:24" ht="18" customHeight="1">
      <c r="A138" s="1020"/>
      <c r="B138" s="1019"/>
      <c r="C138" s="671" t="s">
        <v>18</v>
      </c>
      <c r="D138" s="753">
        <v>0</v>
      </c>
      <c r="E138" s="754">
        <v>81</v>
      </c>
      <c r="F138" s="754">
        <v>97</v>
      </c>
      <c r="G138" s="754">
        <v>86</v>
      </c>
      <c r="H138" s="754">
        <f>SUM(E138:G138)</f>
        <v>264</v>
      </c>
      <c r="I138" s="753">
        <v>82</v>
      </c>
      <c r="J138" s="754">
        <v>93</v>
      </c>
      <c r="K138" s="754">
        <v>67</v>
      </c>
      <c r="L138" s="754">
        <v>74</v>
      </c>
      <c r="M138" s="754">
        <v>54</v>
      </c>
      <c r="N138" s="754">
        <v>58</v>
      </c>
      <c r="O138" s="754">
        <f>SUM(I138:N138)</f>
        <v>428</v>
      </c>
      <c r="P138" s="670">
        <v>0</v>
      </c>
      <c r="Q138" s="670">
        <v>0</v>
      </c>
      <c r="R138" s="670">
        <v>0</v>
      </c>
      <c r="S138" s="670">
        <v>0</v>
      </c>
      <c r="T138" s="670">
        <v>0</v>
      </c>
      <c r="U138" s="670">
        <v>0</v>
      </c>
      <c r="V138" s="670">
        <v>0</v>
      </c>
      <c r="W138" s="670">
        <v>0</v>
      </c>
      <c r="X138" s="753">
        <v>692</v>
      </c>
    </row>
    <row r="139" spans="1:24" ht="18" customHeight="1">
      <c r="A139" s="1020"/>
      <c r="B139" s="1019"/>
      <c r="C139" s="670" t="s">
        <v>14</v>
      </c>
      <c r="D139" s="753">
        <v>0</v>
      </c>
      <c r="E139" s="754">
        <f aca="true" t="shared" si="45" ref="E139:O139">SUM(E137:E138)</f>
        <v>169</v>
      </c>
      <c r="F139" s="754">
        <f t="shared" si="45"/>
        <v>207</v>
      </c>
      <c r="G139" s="754">
        <f t="shared" si="45"/>
        <v>179</v>
      </c>
      <c r="H139" s="754">
        <f t="shared" si="45"/>
        <v>555</v>
      </c>
      <c r="I139" s="754">
        <f t="shared" si="45"/>
        <v>150</v>
      </c>
      <c r="J139" s="754">
        <f t="shared" si="45"/>
        <v>158</v>
      </c>
      <c r="K139" s="754">
        <f t="shared" si="45"/>
        <v>141</v>
      </c>
      <c r="L139" s="754">
        <f t="shared" si="45"/>
        <v>138</v>
      </c>
      <c r="M139" s="754">
        <f t="shared" si="45"/>
        <v>113</v>
      </c>
      <c r="N139" s="754">
        <f t="shared" si="45"/>
        <v>110</v>
      </c>
      <c r="O139" s="754">
        <f t="shared" si="45"/>
        <v>810</v>
      </c>
      <c r="P139" s="670">
        <v>0</v>
      </c>
      <c r="Q139" s="670">
        <v>0</v>
      </c>
      <c r="R139" s="670">
        <v>0</v>
      </c>
      <c r="S139" s="670">
        <v>0</v>
      </c>
      <c r="T139" s="670">
        <v>0</v>
      </c>
      <c r="U139" s="670">
        <v>0</v>
      </c>
      <c r="V139" s="670">
        <v>0</v>
      </c>
      <c r="W139" s="670">
        <v>0</v>
      </c>
      <c r="X139" s="753">
        <v>1365</v>
      </c>
    </row>
    <row r="140" spans="1:24" ht="18" customHeight="1">
      <c r="A140" s="1020"/>
      <c r="B140" s="1019"/>
      <c r="C140" s="671" t="s">
        <v>16</v>
      </c>
      <c r="D140" s="753">
        <v>0</v>
      </c>
      <c r="E140" s="754">
        <v>6</v>
      </c>
      <c r="F140" s="754">
        <v>6</v>
      </c>
      <c r="G140" s="754">
        <v>6</v>
      </c>
      <c r="H140" s="754">
        <v>18</v>
      </c>
      <c r="I140" s="753">
        <v>5</v>
      </c>
      <c r="J140" s="754">
        <v>4</v>
      </c>
      <c r="K140" s="754">
        <v>4</v>
      </c>
      <c r="L140" s="754">
        <v>4</v>
      </c>
      <c r="M140" s="754">
        <v>3</v>
      </c>
      <c r="N140" s="754">
        <v>3</v>
      </c>
      <c r="O140" s="754">
        <v>23</v>
      </c>
      <c r="P140" s="670">
        <v>0</v>
      </c>
      <c r="Q140" s="670">
        <v>0</v>
      </c>
      <c r="R140" s="670">
        <v>0</v>
      </c>
      <c r="S140" s="670">
        <v>0</v>
      </c>
      <c r="T140" s="670">
        <v>0</v>
      </c>
      <c r="U140" s="670">
        <v>0</v>
      </c>
      <c r="V140" s="670">
        <v>0</v>
      </c>
      <c r="W140" s="670">
        <v>0</v>
      </c>
      <c r="X140" s="753">
        <v>41</v>
      </c>
    </row>
    <row r="141" spans="1:24" ht="18" customHeight="1">
      <c r="A141" s="1020">
        <v>25</v>
      </c>
      <c r="B141" s="1019" t="s">
        <v>587</v>
      </c>
      <c r="C141" s="671" t="s">
        <v>17</v>
      </c>
      <c r="D141" s="753">
        <v>0</v>
      </c>
      <c r="E141" s="754">
        <v>91</v>
      </c>
      <c r="F141" s="754">
        <v>82</v>
      </c>
      <c r="G141" s="754">
        <v>82</v>
      </c>
      <c r="H141" s="754">
        <v>255</v>
      </c>
      <c r="I141" s="753">
        <v>71</v>
      </c>
      <c r="J141" s="754">
        <v>57</v>
      </c>
      <c r="K141" s="754">
        <v>81</v>
      </c>
      <c r="L141" s="754">
        <v>41</v>
      </c>
      <c r="M141" s="754">
        <v>34</v>
      </c>
      <c r="N141" s="754">
        <v>32</v>
      </c>
      <c r="O141" s="754">
        <v>316</v>
      </c>
      <c r="P141" s="670">
        <v>0</v>
      </c>
      <c r="Q141" s="670">
        <v>0</v>
      </c>
      <c r="R141" s="670">
        <v>0</v>
      </c>
      <c r="S141" s="670">
        <v>0</v>
      </c>
      <c r="T141" s="670">
        <v>0</v>
      </c>
      <c r="U141" s="670">
        <v>0</v>
      </c>
      <c r="V141" s="670">
        <v>0</v>
      </c>
      <c r="W141" s="670">
        <v>0</v>
      </c>
      <c r="X141" s="753">
        <v>571</v>
      </c>
    </row>
    <row r="142" spans="1:24" ht="18" customHeight="1">
      <c r="A142" s="1020"/>
      <c r="B142" s="1019"/>
      <c r="C142" s="671" t="s">
        <v>18</v>
      </c>
      <c r="D142" s="753">
        <v>0</v>
      </c>
      <c r="E142" s="754">
        <v>69</v>
      </c>
      <c r="F142" s="754">
        <v>72</v>
      </c>
      <c r="G142" s="754">
        <v>66</v>
      </c>
      <c r="H142" s="754">
        <v>207</v>
      </c>
      <c r="I142" s="753">
        <v>67</v>
      </c>
      <c r="J142" s="754">
        <v>73</v>
      </c>
      <c r="K142" s="754">
        <v>57</v>
      </c>
      <c r="L142" s="754">
        <v>32</v>
      </c>
      <c r="M142" s="754">
        <v>26</v>
      </c>
      <c r="N142" s="754">
        <v>29</v>
      </c>
      <c r="O142" s="754">
        <v>284</v>
      </c>
      <c r="P142" s="670">
        <v>0</v>
      </c>
      <c r="Q142" s="670">
        <v>0</v>
      </c>
      <c r="R142" s="670">
        <v>0</v>
      </c>
      <c r="S142" s="670">
        <v>0</v>
      </c>
      <c r="T142" s="670">
        <v>0</v>
      </c>
      <c r="U142" s="670">
        <v>0</v>
      </c>
      <c r="V142" s="670">
        <v>0</v>
      </c>
      <c r="W142" s="670">
        <v>0</v>
      </c>
      <c r="X142" s="753">
        <v>491</v>
      </c>
    </row>
    <row r="143" spans="1:24" ht="18" customHeight="1">
      <c r="A143" s="1020"/>
      <c r="B143" s="1019"/>
      <c r="C143" s="670" t="s">
        <v>14</v>
      </c>
      <c r="D143" s="753">
        <v>0</v>
      </c>
      <c r="E143" s="754">
        <v>160</v>
      </c>
      <c r="F143" s="754">
        <v>154</v>
      </c>
      <c r="G143" s="754">
        <v>148</v>
      </c>
      <c r="H143" s="754">
        <v>462</v>
      </c>
      <c r="I143" s="753">
        <v>138</v>
      </c>
      <c r="J143" s="754">
        <v>130</v>
      </c>
      <c r="K143" s="754">
        <v>138</v>
      </c>
      <c r="L143" s="754">
        <v>73</v>
      </c>
      <c r="M143" s="754">
        <v>60</v>
      </c>
      <c r="N143" s="754">
        <v>61</v>
      </c>
      <c r="O143" s="754">
        <v>600</v>
      </c>
      <c r="P143" s="670">
        <v>0</v>
      </c>
      <c r="Q143" s="670">
        <v>0</v>
      </c>
      <c r="R143" s="670">
        <v>0</v>
      </c>
      <c r="S143" s="670">
        <v>0</v>
      </c>
      <c r="T143" s="670">
        <v>0</v>
      </c>
      <c r="U143" s="670">
        <v>0</v>
      </c>
      <c r="V143" s="670">
        <v>0</v>
      </c>
      <c r="W143" s="670">
        <v>0</v>
      </c>
      <c r="X143" s="753">
        <v>1062</v>
      </c>
    </row>
    <row r="144" spans="1:24" ht="18" customHeight="1">
      <c r="A144" s="1020"/>
      <c r="B144" s="1019"/>
      <c r="C144" s="671" t="s">
        <v>16</v>
      </c>
      <c r="D144" s="753">
        <v>0</v>
      </c>
      <c r="E144" s="754">
        <v>4</v>
      </c>
      <c r="F144" s="754">
        <v>4</v>
      </c>
      <c r="G144" s="754">
        <v>4</v>
      </c>
      <c r="H144" s="754">
        <v>12</v>
      </c>
      <c r="I144" s="753">
        <v>4</v>
      </c>
      <c r="J144" s="754">
        <v>4</v>
      </c>
      <c r="K144" s="754">
        <v>4</v>
      </c>
      <c r="L144" s="754">
        <v>2</v>
      </c>
      <c r="M144" s="754">
        <v>2</v>
      </c>
      <c r="N144" s="754">
        <v>2</v>
      </c>
      <c r="O144" s="754">
        <v>18</v>
      </c>
      <c r="P144" s="670">
        <v>0</v>
      </c>
      <c r="Q144" s="670">
        <v>0</v>
      </c>
      <c r="R144" s="670">
        <v>0</v>
      </c>
      <c r="S144" s="670">
        <v>0</v>
      </c>
      <c r="T144" s="670">
        <v>0</v>
      </c>
      <c r="U144" s="670">
        <v>0</v>
      </c>
      <c r="V144" s="670">
        <v>0</v>
      </c>
      <c r="W144" s="670">
        <v>0</v>
      </c>
      <c r="X144" s="753">
        <v>30</v>
      </c>
    </row>
    <row r="145" spans="1:24" ht="18" customHeight="1">
      <c r="A145" s="1020">
        <v>26</v>
      </c>
      <c r="B145" s="1019" t="s">
        <v>832</v>
      </c>
      <c r="C145" s="671" t="s">
        <v>17</v>
      </c>
      <c r="D145" s="753">
        <v>0</v>
      </c>
      <c r="E145" s="754">
        <v>93</v>
      </c>
      <c r="F145" s="754">
        <v>17</v>
      </c>
      <c r="G145" s="754">
        <v>11</v>
      </c>
      <c r="H145" s="754">
        <v>121</v>
      </c>
      <c r="I145" s="753">
        <v>18</v>
      </c>
      <c r="J145" s="754">
        <v>0</v>
      </c>
      <c r="K145" s="754">
        <v>0</v>
      </c>
      <c r="L145" s="754">
        <v>0</v>
      </c>
      <c r="M145" s="754">
        <v>0</v>
      </c>
      <c r="N145" s="754">
        <v>0</v>
      </c>
      <c r="O145" s="754">
        <v>18</v>
      </c>
      <c r="P145" s="670">
        <v>0</v>
      </c>
      <c r="Q145" s="670">
        <v>0</v>
      </c>
      <c r="R145" s="670">
        <v>0</v>
      </c>
      <c r="S145" s="670">
        <v>0</v>
      </c>
      <c r="T145" s="670">
        <v>0</v>
      </c>
      <c r="U145" s="670">
        <v>0</v>
      </c>
      <c r="V145" s="670">
        <v>0</v>
      </c>
      <c r="W145" s="670">
        <v>0</v>
      </c>
      <c r="X145" s="753">
        <v>139</v>
      </c>
    </row>
    <row r="146" spans="1:24" ht="18" customHeight="1">
      <c r="A146" s="1020"/>
      <c r="B146" s="1019"/>
      <c r="C146" s="671" t="s">
        <v>18</v>
      </c>
      <c r="D146" s="753">
        <v>0</v>
      </c>
      <c r="E146" s="754">
        <v>72</v>
      </c>
      <c r="F146" s="754">
        <v>21</v>
      </c>
      <c r="G146" s="754">
        <v>9</v>
      </c>
      <c r="H146" s="754">
        <v>102</v>
      </c>
      <c r="I146" s="753">
        <v>15</v>
      </c>
      <c r="J146" s="754">
        <v>0</v>
      </c>
      <c r="K146" s="754">
        <v>0</v>
      </c>
      <c r="L146" s="754">
        <v>0</v>
      </c>
      <c r="M146" s="754">
        <v>0</v>
      </c>
      <c r="N146" s="754">
        <v>0</v>
      </c>
      <c r="O146" s="754">
        <v>15</v>
      </c>
      <c r="P146" s="670">
        <v>0</v>
      </c>
      <c r="Q146" s="670">
        <v>0</v>
      </c>
      <c r="R146" s="670">
        <v>0</v>
      </c>
      <c r="S146" s="670">
        <v>0</v>
      </c>
      <c r="T146" s="670">
        <v>0</v>
      </c>
      <c r="U146" s="670">
        <v>0</v>
      </c>
      <c r="V146" s="670">
        <v>0</v>
      </c>
      <c r="W146" s="670">
        <v>0</v>
      </c>
      <c r="X146" s="753">
        <v>117</v>
      </c>
    </row>
    <row r="147" spans="1:24" ht="18" customHeight="1">
      <c r="A147" s="1020"/>
      <c r="B147" s="1019"/>
      <c r="C147" s="670" t="s">
        <v>14</v>
      </c>
      <c r="D147" s="753">
        <v>0</v>
      </c>
      <c r="E147" s="754">
        <v>165</v>
      </c>
      <c r="F147" s="754">
        <v>38</v>
      </c>
      <c r="G147" s="754">
        <v>20</v>
      </c>
      <c r="H147" s="754">
        <v>223</v>
      </c>
      <c r="I147" s="753">
        <v>33</v>
      </c>
      <c r="J147" s="754">
        <v>0</v>
      </c>
      <c r="K147" s="754">
        <v>0</v>
      </c>
      <c r="L147" s="754">
        <v>0</v>
      </c>
      <c r="M147" s="754">
        <v>0</v>
      </c>
      <c r="N147" s="754">
        <v>0</v>
      </c>
      <c r="O147" s="754">
        <v>33</v>
      </c>
      <c r="P147" s="670">
        <v>0</v>
      </c>
      <c r="Q147" s="670">
        <v>0</v>
      </c>
      <c r="R147" s="670">
        <v>0</v>
      </c>
      <c r="S147" s="670">
        <v>0</v>
      </c>
      <c r="T147" s="670">
        <v>0</v>
      </c>
      <c r="U147" s="670">
        <v>0</v>
      </c>
      <c r="V147" s="670">
        <v>0</v>
      </c>
      <c r="W147" s="670">
        <v>0</v>
      </c>
      <c r="X147" s="753">
        <v>256</v>
      </c>
    </row>
    <row r="148" spans="1:24" ht="18" customHeight="1">
      <c r="A148" s="1020"/>
      <c r="B148" s="1019"/>
      <c r="C148" s="671" t="s">
        <v>16</v>
      </c>
      <c r="D148" s="753">
        <v>0</v>
      </c>
      <c r="E148" s="754">
        <v>5</v>
      </c>
      <c r="F148" s="754">
        <v>1</v>
      </c>
      <c r="G148" s="754">
        <v>1</v>
      </c>
      <c r="H148" s="754">
        <v>7</v>
      </c>
      <c r="I148" s="753">
        <v>1</v>
      </c>
      <c r="J148" s="754">
        <v>0</v>
      </c>
      <c r="K148" s="754">
        <v>0</v>
      </c>
      <c r="L148" s="754">
        <v>0</v>
      </c>
      <c r="M148" s="754">
        <v>0</v>
      </c>
      <c r="N148" s="754">
        <v>0</v>
      </c>
      <c r="O148" s="754">
        <v>1</v>
      </c>
      <c r="P148" s="670">
        <v>0</v>
      </c>
      <c r="Q148" s="670">
        <v>0</v>
      </c>
      <c r="R148" s="670">
        <v>0</v>
      </c>
      <c r="S148" s="670">
        <v>0</v>
      </c>
      <c r="T148" s="670">
        <v>0</v>
      </c>
      <c r="U148" s="670">
        <v>0</v>
      </c>
      <c r="V148" s="670">
        <v>0</v>
      </c>
      <c r="W148" s="670">
        <v>0</v>
      </c>
      <c r="X148" s="753">
        <v>8</v>
      </c>
    </row>
    <row r="149" spans="1:24" ht="18.75" customHeight="1">
      <c r="A149" s="1022" t="s">
        <v>752</v>
      </c>
      <c r="B149" s="1022"/>
      <c r="C149" s="778" t="s">
        <v>17</v>
      </c>
      <c r="D149" s="781">
        <v>0</v>
      </c>
      <c r="E149" s="781">
        <v>272</v>
      </c>
      <c r="F149" s="781">
        <v>209</v>
      </c>
      <c r="G149" s="781">
        <v>186</v>
      </c>
      <c r="H149" s="781">
        <v>667</v>
      </c>
      <c r="I149" s="781">
        <v>157</v>
      </c>
      <c r="J149" s="781">
        <v>122</v>
      </c>
      <c r="K149" s="781">
        <v>155</v>
      </c>
      <c r="L149" s="781">
        <v>105</v>
      </c>
      <c r="M149" s="781">
        <v>93</v>
      </c>
      <c r="N149" s="781">
        <v>84</v>
      </c>
      <c r="O149" s="781">
        <v>716</v>
      </c>
      <c r="P149" s="778">
        <v>0</v>
      </c>
      <c r="Q149" s="778">
        <v>0</v>
      </c>
      <c r="R149" s="778">
        <v>0</v>
      </c>
      <c r="S149" s="778">
        <v>0</v>
      </c>
      <c r="T149" s="778">
        <v>0</v>
      </c>
      <c r="U149" s="778">
        <v>0</v>
      </c>
      <c r="V149" s="778">
        <v>0</v>
      </c>
      <c r="W149" s="778">
        <v>0</v>
      </c>
      <c r="X149" s="781">
        <v>1383</v>
      </c>
    </row>
    <row r="150" spans="1:24" ht="18.75" customHeight="1">
      <c r="A150" s="1022"/>
      <c r="B150" s="1022"/>
      <c r="C150" s="778" t="s">
        <v>18</v>
      </c>
      <c r="D150" s="781">
        <v>0</v>
      </c>
      <c r="E150" s="781">
        <v>222</v>
      </c>
      <c r="F150" s="781">
        <v>190</v>
      </c>
      <c r="G150" s="781">
        <v>161</v>
      </c>
      <c r="H150" s="781">
        <v>573</v>
      </c>
      <c r="I150" s="781">
        <v>164</v>
      </c>
      <c r="J150" s="781">
        <v>166</v>
      </c>
      <c r="K150" s="781">
        <v>124</v>
      </c>
      <c r="L150" s="781">
        <v>106</v>
      </c>
      <c r="M150" s="781">
        <v>80</v>
      </c>
      <c r="N150" s="781">
        <v>87</v>
      </c>
      <c r="O150" s="781">
        <v>727</v>
      </c>
      <c r="P150" s="778">
        <v>0</v>
      </c>
      <c r="Q150" s="778">
        <v>0</v>
      </c>
      <c r="R150" s="778">
        <v>0</v>
      </c>
      <c r="S150" s="778">
        <v>0</v>
      </c>
      <c r="T150" s="778">
        <v>0</v>
      </c>
      <c r="U150" s="778">
        <v>0</v>
      </c>
      <c r="V150" s="778">
        <v>0</v>
      </c>
      <c r="W150" s="778">
        <v>0</v>
      </c>
      <c r="X150" s="781">
        <v>1300</v>
      </c>
    </row>
    <row r="151" spans="1:24" ht="18.75" customHeight="1">
      <c r="A151" s="1022"/>
      <c r="B151" s="1022"/>
      <c r="C151" s="778" t="s">
        <v>14</v>
      </c>
      <c r="D151" s="781">
        <v>0</v>
      </c>
      <c r="E151" s="781">
        <v>494</v>
      </c>
      <c r="F151" s="781">
        <v>399</v>
      </c>
      <c r="G151" s="781">
        <v>347</v>
      </c>
      <c r="H151" s="781">
        <v>1240</v>
      </c>
      <c r="I151" s="781">
        <v>321</v>
      </c>
      <c r="J151" s="781">
        <v>288</v>
      </c>
      <c r="K151" s="781">
        <v>279</v>
      </c>
      <c r="L151" s="781">
        <v>211</v>
      </c>
      <c r="M151" s="781">
        <v>173</v>
      </c>
      <c r="N151" s="781">
        <v>171</v>
      </c>
      <c r="O151" s="781">
        <v>1443</v>
      </c>
      <c r="P151" s="778">
        <v>0</v>
      </c>
      <c r="Q151" s="778">
        <v>0</v>
      </c>
      <c r="R151" s="778">
        <v>0</v>
      </c>
      <c r="S151" s="778">
        <v>0</v>
      </c>
      <c r="T151" s="778">
        <v>0</v>
      </c>
      <c r="U151" s="778">
        <v>0</v>
      </c>
      <c r="V151" s="778">
        <v>0</v>
      </c>
      <c r="W151" s="778">
        <v>0</v>
      </c>
      <c r="X151" s="781">
        <v>2683</v>
      </c>
    </row>
    <row r="152" spans="1:24" ht="18" customHeight="1">
      <c r="A152" s="1022"/>
      <c r="B152" s="1022"/>
      <c r="C152" s="778" t="s">
        <v>16</v>
      </c>
      <c r="D152" s="781">
        <v>0</v>
      </c>
      <c r="E152" s="781">
        <v>15</v>
      </c>
      <c r="F152" s="781">
        <v>11</v>
      </c>
      <c r="G152" s="781">
        <v>11</v>
      </c>
      <c r="H152" s="781">
        <v>37</v>
      </c>
      <c r="I152" s="781">
        <v>10</v>
      </c>
      <c r="J152" s="781">
        <v>8</v>
      </c>
      <c r="K152" s="781">
        <v>8</v>
      </c>
      <c r="L152" s="781">
        <v>6</v>
      </c>
      <c r="M152" s="781">
        <v>5</v>
      </c>
      <c r="N152" s="781">
        <v>5</v>
      </c>
      <c r="O152" s="781">
        <v>42</v>
      </c>
      <c r="P152" s="778">
        <v>0</v>
      </c>
      <c r="Q152" s="778">
        <v>0</v>
      </c>
      <c r="R152" s="778">
        <v>0</v>
      </c>
      <c r="S152" s="778">
        <v>0</v>
      </c>
      <c r="T152" s="778">
        <v>0</v>
      </c>
      <c r="U152" s="778">
        <v>0</v>
      </c>
      <c r="V152" s="778">
        <v>0</v>
      </c>
      <c r="W152" s="778">
        <v>0</v>
      </c>
      <c r="X152" s="781">
        <v>79</v>
      </c>
    </row>
    <row r="153" spans="1:24" ht="18.75" customHeight="1">
      <c r="A153" s="1024">
        <v>1</v>
      </c>
      <c r="B153" s="973" t="s">
        <v>756</v>
      </c>
      <c r="C153" s="754" t="s">
        <v>17</v>
      </c>
      <c r="D153" s="585">
        <v>8</v>
      </c>
      <c r="E153" s="585">
        <v>21</v>
      </c>
      <c r="F153" s="585">
        <v>32</v>
      </c>
      <c r="G153" s="585">
        <v>17</v>
      </c>
      <c r="H153" s="753">
        <f>SUM(D153:G153)</f>
        <v>78</v>
      </c>
      <c r="I153" s="585">
        <f>30-13</f>
        <v>17</v>
      </c>
      <c r="J153" s="585">
        <f>15-6</f>
        <v>9</v>
      </c>
      <c r="K153" s="585">
        <v>0</v>
      </c>
      <c r="L153" s="585">
        <v>0</v>
      </c>
      <c r="M153" s="585">
        <v>0</v>
      </c>
      <c r="N153" s="585">
        <v>0</v>
      </c>
      <c r="O153" s="753">
        <f>SUM(I153:N153)</f>
        <v>26</v>
      </c>
      <c r="P153" s="670">
        <v>0</v>
      </c>
      <c r="Q153" s="670">
        <v>0</v>
      </c>
      <c r="R153" s="670">
        <v>0</v>
      </c>
      <c r="S153" s="670">
        <v>0</v>
      </c>
      <c r="T153" s="670">
        <v>0</v>
      </c>
      <c r="U153" s="670">
        <v>0</v>
      </c>
      <c r="V153" s="670">
        <v>0</v>
      </c>
      <c r="W153" s="670">
        <v>0</v>
      </c>
      <c r="X153" s="670">
        <f>SUM(W153,S153,O153,H153)</f>
        <v>104</v>
      </c>
    </row>
    <row r="154" spans="1:24" ht="18.75" customHeight="1">
      <c r="A154" s="1024"/>
      <c r="B154" s="973"/>
      <c r="C154" s="754" t="s">
        <v>18</v>
      </c>
      <c r="D154" s="585">
        <v>13</v>
      </c>
      <c r="E154" s="585">
        <v>17</v>
      </c>
      <c r="F154" s="585">
        <v>37</v>
      </c>
      <c r="G154" s="585">
        <v>16</v>
      </c>
      <c r="H154" s="753">
        <f>SUM(D154:G154)</f>
        <v>83</v>
      </c>
      <c r="I154" s="585">
        <v>13</v>
      </c>
      <c r="J154" s="585">
        <v>6</v>
      </c>
      <c r="K154" s="585">
        <v>0</v>
      </c>
      <c r="L154" s="585">
        <v>0</v>
      </c>
      <c r="M154" s="585">
        <v>0</v>
      </c>
      <c r="N154" s="585">
        <v>0</v>
      </c>
      <c r="O154" s="753">
        <f>SUM(I154:N154)</f>
        <v>19</v>
      </c>
      <c r="P154" s="670">
        <v>0</v>
      </c>
      <c r="Q154" s="670">
        <v>0</v>
      </c>
      <c r="R154" s="670">
        <v>0</v>
      </c>
      <c r="S154" s="670">
        <v>0</v>
      </c>
      <c r="T154" s="670">
        <v>0</v>
      </c>
      <c r="U154" s="670">
        <v>0</v>
      </c>
      <c r="V154" s="670">
        <v>0</v>
      </c>
      <c r="W154" s="670">
        <v>0</v>
      </c>
      <c r="X154" s="670">
        <f>SUM(W154,S154,O154,H154)</f>
        <v>102</v>
      </c>
    </row>
    <row r="155" spans="1:24" ht="18.75" customHeight="1">
      <c r="A155" s="1024"/>
      <c r="B155" s="973"/>
      <c r="C155" s="754" t="s">
        <v>14</v>
      </c>
      <c r="D155" s="754">
        <f>SUM(D153:D154)</f>
        <v>21</v>
      </c>
      <c r="E155" s="754">
        <f aca="true" t="shared" si="46" ref="E155:X155">SUM(E153:E154)</f>
        <v>38</v>
      </c>
      <c r="F155" s="754">
        <f t="shared" si="46"/>
        <v>69</v>
      </c>
      <c r="G155" s="754">
        <f t="shared" si="46"/>
        <v>33</v>
      </c>
      <c r="H155" s="754">
        <f t="shared" si="46"/>
        <v>161</v>
      </c>
      <c r="I155" s="754">
        <f t="shared" si="46"/>
        <v>30</v>
      </c>
      <c r="J155" s="754">
        <f t="shared" si="46"/>
        <v>15</v>
      </c>
      <c r="K155" s="754">
        <f t="shared" si="46"/>
        <v>0</v>
      </c>
      <c r="L155" s="754">
        <f t="shared" si="46"/>
        <v>0</v>
      </c>
      <c r="M155" s="754">
        <f t="shared" si="46"/>
        <v>0</v>
      </c>
      <c r="N155" s="754">
        <f t="shared" si="46"/>
        <v>0</v>
      </c>
      <c r="O155" s="754">
        <f t="shared" si="46"/>
        <v>45</v>
      </c>
      <c r="P155" s="670">
        <v>0</v>
      </c>
      <c r="Q155" s="670">
        <v>0</v>
      </c>
      <c r="R155" s="670">
        <v>0</v>
      </c>
      <c r="S155" s="670">
        <v>0</v>
      </c>
      <c r="T155" s="670">
        <v>0</v>
      </c>
      <c r="U155" s="670">
        <v>0</v>
      </c>
      <c r="V155" s="670">
        <v>0</v>
      </c>
      <c r="W155" s="670">
        <v>0</v>
      </c>
      <c r="X155" s="754">
        <f t="shared" si="46"/>
        <v>206</v>
      </c>
    </row>
    <row r="156" spans="1:24" ht="18.75" customHeight="1">
      <c r="A156" s="1024"/>
      <c r="B156" s="973"/>
      <c r="C156" s="754" t="s">
        <v>16</v>
      </c>
      <c r="D156" s="585">
        <v>1</v>
      </c>
      <c r="E156" s="585">
        <v>2</v>
      </c>
      <c r="F156" s="585">
        <v>1</v>
      </c>
      <c r="G156" s="585">
        <v>1</v>
      </c>
      <c r="H156" s="753">
        <f>SUM(D156:G156)</f>
        <v>5</v>
      </c>
      <c r="I156" s="754">
        <v>1</v>
      </c>
      <c r="J156" s="754">
        <v>1</v>
      </c>
      <c r="K156" s="754">
        <v>0</v>
      </c>
      <c r="L156" s="754">
        <v>0</v>
      </c>
      <c r="M156" s="754">
        <v>0</v>
      </c>
      <c r="N156" s="754">
        <v>0</v>
      </c>
      <c r="O156" s="753">
        <f>SUM(I156:N156)</f>
        <v>2</v>
      </c>
      <c r="P156" s="670">
        <v>0</v>
      </c>
      <c r="Q156" s="670">
        <v>0</v>
      </c>
      <c r="R156" s="670">
        <v>0</v>
      </c>
      <c r="S156" s="670">
        <v>0</v>
      </c>
      <c r="T156" s="670">
        <v>0</v>
      </c>
      <c r="U156" s="670">
        <v>0</v>
      </c>
      <c r="V156" s="670">
        <v>0</v>
      </c>
      <c r="W156" s="670">
        <v>0</v>
      </c>
      <c r="X156" s="670">
        <f>SUM(W156,S156,O156,H156)</f>
        <v>7</v>
      </c>
    </row>
    <row r="157" spans="1:24" ht="18.75" customHeight="1">
      <c r="A157" s="1041">
        <v>2</v>
      </c>
      <c r="B157" s="1041" t="s">
        <v>833</v>
      </c>
      <c r="C157" s="761" t="s">
        <v>17</v>
      </c>
      <c r="D157" s="585">
        <v>0</v>
      </c>
      <c r="E157" s="585">
        <v>7</v>
      </c>
      <c r="F157" s="585">
        <v>8</v>
      </c>
      <c r="G157" s="585">
        <v>0</v>
      </c>
      <c r="H157" s="760">
        <f>SUM(D157:G157)</f>
        <v>15</v>
      </c>
      <c r="I157" s="585">
        <v>0</v>
      </c>
      <c r="J157" s="585">
        <v>0</v>
      </c>
      <c r="K157" s="585">
        <v>0</v>
      </c>
      <c r="L157" s="585">
        <v>0</v>
      </c>
      <c r="M157" s="585">
        <v>0</v>
      </c>
      <c r="N157" s="585">
        <v>0</v>
      </c>
      <c r="O157" s="760">
        <f>SUM(I157:N157)</f>
        <v>0</v>
      </c>
      <c r="P157" s="670">
        <v>0</v>
      </c>
      <c r="Q157" s="670">
        <v>0</v>
      </c>
      <c r="R157" s="670">
        <v>0</v>
      </c>
      <c r="S157" s="670">
        <v>0</v>
      </c>
      <c r="T157" s="670">
        <v>0</v>
      </c>
      <c r="U157" s="670">
        <v>0</v>
      </c>
      <c r="V157" s="670">
        <v>0</v>
      </c>
      <c r="W157" s="670">
        <v>0</v>
      </c>
      <c r="X157" s="670">
        <f>SUM(W157,S157,O157,H157)</f>
        <v>15</v>
      </c>
    </row>
    <row r="158" spans="1:24" ht="18.75" customHeight="1">
      <c r="A158" s="1042"/>
      <c r="B158" s="1042"/>
      <c r="C158" s="761" t="s">
        <v>18</v>
      </c>
      <c r="D158" s="585">
        <v>0</v>
      </c>
      <c r="E158" s="585">
        <v>6</v>
      </c>
      <c r="F158" s="585">
        <v>5</v>
      </c>
      <c r="G158" s="585">
        <v>0</v>
      </c>
      <c r="H158" s="760">
        <f>SUM(D158:G158)</f>
        <v>11</v>
      </c>
      <c r="I158" s="585">
        <v>0</v>
      </c>
      <c r="J158" s="585">
        <v>0</v>
      </c>
      <c r="K158" s="585">
        <v>0</v>
      </c>
      <c r="L158" s="585">
        <v>0</v>
      </c>
      <c r="M158" s="585">
        <v>0</v>
      </c>
      <c r="N158" s="585">
        <v>0</v>
      </c>
      <c r="O158" s="760">
        <f>SUM(I158:N158)</f>
        <v>0</v>
      </c>
      <c r="P158" s="670">
        <v>0</v>
      </c>
      <c r="Q158" s="670">
        <v>0</v>
      </c>
      <c r="R158" s="670">
        <v>0</v>
      </c>
      <c r="S158" s="670">
        <v>0</v>
      </c>
      <c r="T158" s="670">
        <v>0</v>
      </c>
      <c r="U158" s="670">
        <v>0</v>
      </c>
      <c r="V158" s="670">
        <v>0</v>
      </c>
      <c r="W158" s="670">
        <v>0</v>
      </c>
      <c r="X158" s="670">
        <f>SUM(W158,S158,O158,H158)</f>
        <v>11</v>
      </c>
    </row>
    <row r="159" spans="1:24" ht="18.75" customHeight="1">
      <c r="A159" s="1042"/>
      <c r="B159" s="1042"/>
      <c r="C159" s="761" t="s">
        <v>14</v>
      </c>
      <c r="D159" s="761">
        <f>SUM(D157:D158)</f>
        <v>0</v>
      </c>
      <c r="E159" s="761">
        <f aca="true" t="shared" si="47" ref="E159:X159">SUM(E157:E158)</f>
        <v>13</v>
      </c>
      <c r="F159" s="761">
        <f t="shared" si="47"/>
        <v>13</v>
      </c>
      <c r="G159" s="761">
        <f t="shared" si="47"/>
        <v>0</v>
      </c>
      <c r="H159" s="761">
        <f t="shared" si="47"/>
        <v>26</v>
      </c>
      <c r="I159" s="761">
        <f t="shared" si="47"/>
        <v>0</v>
      </c>
      <c r="J159" s="761">
        <f t="shared" si="47"/>
        <v>0</v>
      </c>
      <c r="K159" s="761">
        <f t="shared" si="47"/>
        <v>0</v>
      </c>
      <c r="L159" s="761">
        <f t="shared" si="47"/>
        <v>0</v>
      </c>
      <c r="M159" s="761">
        <f t="shared" si="47"/>
        <v>0</v>
      </c>
      <c r="N159" s="761">
        <f t="shared" si="47"/>
        <v>0</v>
      </c>
      <c r="O159" s="761">
        <f t="shared" si="47"/>
        <v>0</v>
      </c>
      <c r="P159" s="670">
        <v>0</v>
      </c>
      <c r="Q159" s="670">
        <v>0</v>
      </c>
      <c r="R159" s="670">
        <v>0</v>
      </c>
      <c r="S159" s="670">
        <v>0</v>
      </c>
      <c r="T159" s="670">
        <v>0</v>
      </c>
      <c r="U159" s="670">
        <v>0</v>
      </c>
      <c r="V159" s="670">
        <v>0</v>
      </c>
      <c r="W159" s="670">
        <v>0</v>
      </c>
      <c r="X159" s="761">
        <f t="shared" si="47"/>
        <v>26</v>
      </c>
    </row>
    <row r="160" spans="1:24" ht="18.75" customHeight="1">
      <c r="A160" s="1043"/>
      <c r="B160" s="1043"/>
      <c r="C160" s="761" t="s">
        <v>16</v>
      </c>
      <c r="D160" s="585">
        <v>0</v>
      </c>
      <c r="E160" s="585">
        <v>1</v>
      </c>
      <c r="F160" s="585">
        <v>1</v>
      </c>
      <c r="G160" s="585">
        <v>0</v>
      </c>
      <c r="H160" s="760">
        <f>SUM(D160:G160)</f>
        <v>2</v>
      </c>
      <c r="I160" s="585">
        <v>0</v>
      </c>
      <c r="J160" s="585">
        <v>0</v>
      </c>
      <c r="K160" s="585">
        <v>0</v>
      </c>
      <c r="L160" s="585">
        <v>0</v>
      </c>
      <c r="M160" s="585">
        <v>0</v>
      </c>
      <c r="N160" s="585">
        <v>0</v>
      </c>
      <c r="O160" s="760">
        <f>SUM(I160:N160)</f>
        <v>0</v>
      </c>
      <c r="P160" s="670">
        <v>0</v>
      </c>
      <c r="Q160" s="670">
        <v>0</v>
      </c>
      <c r="R160" s="670">
        <v>0</v>
      </c>
      <c r="S160" s="670">
        <v>0</v>
      </c>
      <c r="T160" s="670">
        <v>0</v>
      </c>
      <c r="U160" s="670">
        <v>0</v>
      </c>
      <c r="V160" s="670">
        <v>0</v>
      </c>
      <c r="W160" s="670">
        <v>0</v>
      </c>
      <c r="X160" s="670">
        <f>SUM(W160,S160,O160,H160)</f>
        <v>2</v>
      </c>
    </row>
    <row r="161" spans="1:24" ht="18.75" customHeight="1">
      <c r="A161" s="803"/>
      <c r="B161" s="803"/>
      <c r="C161" s="536"/>
      <c r="D161" s="406"/>
      <c r="E161" s="406"/>
      <c r="F161" s="406"/>
      <c r="G161" s="406"/>
      <c r="H161" s="759"/>
      <c r="I161" s="406"/>
      <c r="J161" s="406"/>
      <c r="K161" s="406"/>
      <c r="L161" s="406"/>
      <c r="M161" s="406"/>
      <c r="N161" s="406"/>
      <c r="O161" s="759"/>
      <c r="P161" s="768"/>
      <c r="Q161" s="768"/>
      <c r="R161" s="768"/>
      <c r="S161" s="768"/>
      <c r="T161" s="768"/>
      <c r="U161" s="768"/>
      <c r="V161" s="768"/>
      <c r="W161" s="768"/>
      <c r="X161" s="768"/>
    </row>
    <row r="162" spans="1:24" ht="18.75" customHeight="1">
      <c r="A162" s="803"/>
      <c r="B162" s="803"/>
      <c r="C162" s="536"/>
      <c r="D162" s="406"/>
      <c r="E162" s="406"/>
      <c r="F162" s="406"/>
      <c r="G162" s="406"/>
      <c r="H162" s="759"/>
      <c r="I162" s="406"/>
      <c r="J162" s="406"/>
      <c r="K162" s="406"/>
      <c r="L162" s="406"/>
      <c r="M162" s="406"/>
      <c r="N162" s="406"/>
      <c r="O162" s="759"/>
      <c r="P162" s="768"/>
      <c r="Q162" s="768"/>
      <c r="R162" s="768"/>
      <c r="S162" s="768"/>
      <c r="T162" s="768"/>
      <c r="U162" s="768"/>
      <c r="V162" s="768"/>
      <c r="W162" s="768"/>
      <c r="X162" s="768"/>
    </row>
    <row r="163" spans="1:24" ht="18.75" customHeight="1">
      <c r="A163" s="803"/>
      <c r="B163" s="803"/>
      <c r="C163" s="536"/>
      <c r="D163" s="406"/>
      <c r="E163" s="406"/>
      <c r="F163" s="406"/>
      <c r="G163" s="406"/>
      <c r="H163" s="759"/>
      <c r="I163" s="406"/>
      <c r="J163" s="406"/>
      <c r="K163" s="406"/>
      <c r="L163" s="406"/>
      <c r="M163" s="406"/>
      <c r="N163" s="406"/>
      <c r="O163" s="759"/>
      <c r="P163" s="768"/>
      <c r="Q163" s="768"/>
      <c r="R163" s="768"/>
      <c r="S163" s="768"/>
      <c r="T163" s="768"/>
      <c r="U163" s="768"/>
      <c r="V163" s="768"/>
      <c r="W163" s="768"/>
      <c r="X163" s="768"/>
    </row>
    <row r="164" spans="1:24" ht="18.75" customHeight="1">
      <c r="A164" s="803"/>
      <c r="B164" s="803"/>
      <c r="C164" s="536"/>
      <c r="D164" s="406"/>
      <c r="E164" s="406"/>
      <c r="F164" s="406"/>
      <c r="G164" s="406"/>
      <c r="H164" s="759"/>
      <c r="I164" s="406"/>
      <c r="J164" s="406"/>
      <c r="K164" s="406"/>
      <c r="L164" s="406"/>
      <c r="M164" s="406"/>
      <c r="N164" s="406"/>
      <c r="O164" s="759"/>
      <c r="P164" s="768"/>
      <c r="Q164" s="768"/>
      <c r="R164" s="768"/>
      <c r="S164" s="768"/>
      <c r="T164" s="768"/>
      <c r="U164" s="768"/>
      <c r="V164" s="768"/>
      <c r="W164" s="768"/>
      <c r="X164" s="768"/>
    </row>
    <row r="165" spans="1:24" ht="21">
      <c r="A165" s="1025" t="s">
        <v>753</v>
      </c>
      <c r="B165" s="1026"/>
      <c r="C165" s="778" t="s">
        <v>17</v>
      </c>
      <c r="D165" s="681">
        <f>SUM(D157,D153)</f>
        <v>8</v>
      </c>
      <c r="E165" s="681">
        <f aca="true" t="shared" si="48" ref="E165:X166">SUM(E157,E153)</f>
        <v>28</v>
      </c>
      <c r="F165" s="681">
        <f t="shared" si="48"/>
        <v>40</v>
      </c>
      <c r="G165" s="681">
        <f t="shared" si="48"/>
        <v>17</v>
      </c>
      <c r="H165" s="681">
        <f t="shared" si="48"/>
        <v>93</v>
      </c>
      <c r="I165" s="681">
        <f t="shared" si="48"/>
        <v>17</v>
      </c>
      <c r="J165" s="681">
        <f t="shared" si="48"/>
        <v>9</v>
      </c>
      <c r="K165" s="681">
        <f t="shared" si="48"/>
        <v>0</v>
      </c>
      <c r="L165" s="681">
        <f t="shared" si="48"/>
        <v>0</v>
      </c>
      <c r="M165" s="681">
        <f t="shared" si="48"/>
        <v>0</v>
      </c>
      <c r="N165" s="681">
        <f t="shared" si="48"/>
        <v>0</v>
      </c>
      <c r="O165" s="681">
        <f t="shared" si="48"/>
        <v>26</v>
      </c>
      <c r="P165" s="674">
        <v>0</v>
      </c>
      <c r="Q165" s="674">
        <v>0</v>
      </c>
      <c r="R165" s="674">
        <v>0</v>
      </c>
      <c r="S165" s="674">
        <v>0</v>
      </c>
      <c r="T165" s="674">
        <v>0</v>
      </c>
      <c r="U165" s="674">
        <v>0</v>
      </c>
      <c r="V165" s="674">
        <v>0</v>
      </c>
      <c r="W165" s="674">
        <v>0</v>
      </c>
      <c r="X165" s="681">
        <f t="shared" si="48"/>
        <v>119</v>
      </c>
    </row>
    <row r="166" spans="1:24" ht="21">
      <c r="A166" s="1027"/>
      <c r="B166" s="1028"/>
      <c r="C166" s="778" t="s">
        <v>18</v>
      </c>
      <c r="D166" s="681">
        <f>SUM(D158,D154)</f>
        <v>13</v>
      </c>
      <c r="E166" s="681">
        <f t="shared" si="48"/>
        <v>23</v>
      </c>
      <c r="F166" s="681">
        <f t="shared" si="48"/>
        <v>42</v>
      </c>
      <c r="G166" s="681">
        <f t="shared" si="48"/>
        <v>16</v>
      </c>
      <c r="H166" s="681">
        <f t="shared" si="48"/>
        <v>94</v>
      </c>
      <c r="I166" s="681">
        <f t="shared" si="48"/>
        <v>13</v>
      </c>
      <c r="J166" s="681">
        <f t="shared" si="48"/>
        <v>6</v>
      </c>
      <c r="K166" s="681">
        <f t="shared" si="48"/>
        <v>0</v>
      </c>
      <c r="L166" s="681">
        <f t="shared" si="48"/>
        <v>0</v>
      </c>
      <c r="M166" s="681">
        <f t="shared" si="48"/>
        <v>0</v>
      </c>
      <c r="N166" s="681">
        <f t="shared" si="48"/>
        <v>0</v>
      </c>
      <c r="O166" s="681">
        <f t="shared" si="48"/>
        <v>19</v>
      </c>
      <c r="P166" s="674">
        <v>0</v>
      </c>
      <c r="Q166" s="674">
        <v>0</v>
      </c>
      <c r="R166" s="674">
        <v>0</v>
      </c>
      <c r="S166" s="674">
        <v>0</v>
      </c>
      <c r="T166" s="674">
        <v>0</v>
      </c>
      <c r="U166" s="674">
        <v>0</v>
      </c>
      <c r="V166" s="674">
        <v>0</v>
      </c>
      <c r="W166" s="674">
        <v>0</v>
      </c>
      <c r="X166" s="681">
        <f t="shared" si="48"/>
        <v>113</v>
      </c>
    </row>
    <row r="167" spans="1:24" ht="21">
      <c r="A167" s="1027"/>
      <c r="B167" s="1028"/>
      <c r="C167" s="778" t="s">
        <v>14</v>
      </c>
      <c r="D167" s="681">
        <f>SUM(D165:D166)</f>
        <v>21</v>
      </c>
      <c r="E167" s="681">
        <f aca="true" t="shared" si="49" ref="E167:X167">SUM(E165:E166)</f>
        <v>51</v>
      </c>
      <c r="F167" s="681">
        <f t="shared" si="49"/>
        <v>82</v>
      </c>
      <c r="G167" s="681">
        <f t="shared" si="49"/>
        <v>33</v>
      </c>
      <c r="H167" s="681">
        <f t="shared" si="49"/>
        <v>187</v>
      </c>
      <c r="I167" s="681">
        <f t="shared" si="49"/>
        <v>30</v>
      </c>
      <c r="J167" s="681">
        <f t="shared" si="49"/>
        <v>15</v>
      </c>
      <c r="K167" s="681">
        <f t="shared" si="49"/>
        <v>0</v>
      </c>
      <c r="L167" s="681">
        <f t="shared" si="49"/>
        <v>0</v>
      </c>
      <c r="M167" s="681">
        <f t="shared" si="49"/>
        <v>0</v>
      </c>
      <c r="N167" s="681">
        <f t="shared" si="49"/>
        <v>0</v>
      </c>
      <c r="O167" s="681">
        <f t="shared" si="49"/>
        <v>45</v>
      </c>
      <c r="P167" s="674">
        <v>0</v>
      </c>
      <c r="Q167" s="674">
        <v>0</v>
      </c>
      <c r="R167" s="674">
        <v>0</v>
      </c>
      <c r="S167" s="674">
        <v>0</v>
      </c>
      <c r="T167" s="674">
        <v>0</v>
      </c>
      <c r="U167" s="674">
        <v>0</v>
      </c>
      <c r="V167" s="674">
        <v>0</v>
      </c>
      <c r="W167" s="674">
        <v>0</v>
      </c>
      <c r="X167" s="681">
        <f t="shared" si="49"/>
        <v>232</v>
      </c>
    </row>
    <row r="168" spans="1:24" ht="21">
      <c r="A168" s="1029"/>
      <c r="B168" s="1030"/>
      <c r="C168" s="778" t="s">
        <v>16</v>
      </c>
      <c r="D168" s="681">
        <f>SUM(D156,D160)</f>
        <v>1</v>
      </c>
      <c r="E168" s="681">
        <f aca="true" t="shared" si="50" ref="E168:X168">SUM(E156,E160)</f>
        <v>3</v>
      </c>
      <c r="F168" s="681">
        <f t="shared" si="50"/>
        <v>2</v>
      </c>
      <c r="G168" s="681">
        <f t="shared" si="50"/>
        <v>1</v>
      </c>
      <c r="H168" s="681">
        <f t="shared" si="50"/>
        <v>7</v>
      </c>
      <c r="I168" s="681">
        <f t="shared" si="50"/>
        <v>1</v>
      </c>
      <c r="J168" s="681">
        <f t="shared" si="50"/>
        <v>1</v>
      </c>
      <c r="K168" s="681">
        <f t="shared" si="50"/>
        <v>0</v>
      </c>
      <c r="L168" s="681">
        <f t="shared" si="50"/>
        <v>0</v>
      </c>
      <c r="M168" s="681">
        <f t="shared" si="50"/>
        <v>0</v>
      </c>
      <c r="N168" s="681">
        <f t="shared" si="50"/>
        <v>0</v>
      </c>
      <c r="O168" s="681">
        <f t="shared" si="50"/>
        <v>2</v>
      </c>
      <c r="P168" s="674">
        <v>0</v>
      </c>
      <c r="Q168" s="674">
        <v>0</v>
      </c>
      <c r="R168" s="674">
        <v>0</v>
      </c>
      <c r="S168" s="674">
        <v>0</v>
      </c>
      <c r="T168" s="674">
        <v>0</v>
      </c>
      <c r="U168" s="674">
        <v>0</v>
      </c>
      <c r="V168" s="674">
        <v>0</v>
      </c>
      <c r="W168" s="674">
        <v>0</v>
      </c>
      <c r="X168" s="681">
        <f t="shared" si="50"/>
        <v>9</v>
      </c>
    </row>
    <row r="169" spans="1:24" ht="21">
      <c r="A169" s="1022" t="s">
        <v>733</v>
      </c>
      <c r="B169" s="1022"/>
      <c r="C169" s="778" t="s">
        <v>17</v>
      </c>
      <c r="D169" s="684">
        <f aca="true" t="shared" si="51" ref="D169:W169">D165+D149+D125+D117+D109+D101+D73+D45+D25+D133</f>
        <v>111</v>
      </c>
      <c r="E169" s="684">
        <f t="shared" si="51"/>
        <v>1445</v>
      </c>
      <c r="F169" s="684">
        <f t="shared" si="51"/>
        <v>1506</v>
      </c>
      <c r="G169" s="684">
        <f t="shared" si="51"/>
        <v>1308</v>
      </c>
      <c r="H169" s="684">
        <f t="shared" si="51"/>
        <v>4360</v>
      </c>
      <c r="I169" s="684">
        <f t="shared" si="51"/>
        <v>1176</v>
      </c>
      <c r="J169" s="684">
        <f t="shared" si="51"/>
        <v>985</v>
      </c>
      <c r="K169" s="684">
        <f t="shared" si="51"/>
        <v>928</v>
      </c>
      <c r="L169" s="684">
        <f t="shared" si="51"/>
        <v>861</v>
      </c>
      <c r="M169" s="684">
        <f t="shared" si="51"/>
        <v>810</v>
      </c>
      <c r="N169" s="684">
        <f t="shared" si="51"/>
        <v>749</v>
      </c>
      <c r="O169" s="684">
        <f t="shared" si="51"/>
        <v>5509</v>
      </c>
      <c r="P169" s="684">
        <f t="shared" si="51"/>
        <v>80</v>
      </c>
      <c r="Q169" s="684">
        <f t="shared" si="51"/>
        <v>72</v>
      </c>
      <c r="R169" s="684">
        <f t="shared" si="51"/>
        <v>93</v>
      </c>
      <c r="S169" s="684">
        <f t="shared" si="51"/>
        <v>245</v>
      </c>
      <c r="T169" s="684">
        <f t="shared" si="51"/>
        <v>16</v>
      </c>
      <c r="U169" s="684">
        <f t="shared" si="51"/>
        <v>13</v>
      </c>
      <c r="V169" s="684">
        <f t="shared" si="51"/>
        <v>0</v>
      </c>
      <c r="W169" s="684">
        <f t="shared" si="51"/>
        <v>29</v>
      </c>
      <c r="X169" s="684">
        <f>SUM(H169+O169+S169+W169)</f>
        <v>10143</v>
      </c>
    </row>
    <row r="170" spans="1:24" ht="21">
      <c r="A170" s="1022"/>
      <c r="B170" s="1022"/>
      <c r="C170" s="778" t="s">
        <v>18</v>
      </c>
      <c r="D170" s="681">
        <f aca="true" t="shared" si="52" ref="D170:W170">D166+D150+D134+D126+D118+D110+D102+D74+D46+D26</f>
        <v>129</v>
      </c>
      <c r="E170" s="681">
        <f t="shared" si="52"/>
        <v>1333</v>
      </c>
      <c r="F170" s="681">
        <f t="shared" si="52"/>
        <v>1338</v>
      </c>
      <c r="G170" s="681">
        <f t="shared" si="52"/>
        <v>1283</v>
      </c>
      <c r="H170" s="681">
        <f t="shared" si="52"/>
        <v>4083</v>
      </c>
      <c r="I170" s="681">
        <f t="shared" si="52"/>
        <v>1145</v>
      </c>
      <c r="J170" s="681">
        <f t="shared" si="52"/>
        <v>1023</v>
      </c>
      <c r="K170" s="681">
        <f t="shared" si="52"/>
        <v>867</v>
      </c>
      <c r="L170" s="681">
        <f t="shared" si="52"/>
        <v>840</v>
      </c>
      <c r="M170" s="681">
        <f t="shared" si="52"/>
        <v>785</v>
      </c>
      <c r="N170" s="681">
        <f t="shared" si="52"/>
        <v>757</v>
      </c>
      <c r="O170" s="681">
        <f t="shared" si="52"/>
        <v>5417</v>
      </c>
      <c r="P170" s="681">
        <f t="shared" si="52"/>
        <v>60</v>
      </c>
      <c r="Q170" s="681">
        <f t="shared" si="52"/>
        <v>74</v>
      </c>
      <c r="R170" s="681">
        <f t="shared" si="52"/>
        <v>76</v>
      </c>
      <c r="S170" s="681">
        <f t="shared" si="52"/>
        <v>210</v>
      </c>
      <c r="T170" s="681">
        <f t="shared" si="52"/>
        <v>25</v>
      </c>
      <c r="U170" s="681">
        <f t="shared" si="52"/>
        <v>16</v>
      </c>
      <c r="V170" s="681">
        <f t="shared" si="52"/>
        <v>0</v>
      </c>
      <c r="W170" s="681">
        <f t="shared" si="52"/>
        <v>41</v>
      </c>
      <c r="X170" s="681">
        <f>H170+O170+S170+W170</f>
        <v>9751</v>
      </c>
    </row>
    <row r="171" spans="1:24" ht="21">
      <c r="A171" s="1022"/>
      <c r="B171" s="1022"/>
      <c r="C171" s="778" t="s">
        <v>14</v>
      </c>
      <c r="D171" s="685">
        <f>SUM(D169:D170)</f>
        <v>240</v>
      </c>
      <c r="E171" s="685">
        <f aca="true" t="shared" si="53" ref="E171:X171">SUM(E169:E170)</f>
        <v>2778</v>
      </c>
      <c r="F171" s="685">
        <f t="shared" si="53"/>
        <v>2844</v>
      </c>
      <c r="G171" s="685">
        <f t="shared" si="53"/>
        <v>2591</v>
      </c>
      <c r="H171" s="685">
        <f t="shared" si="53"/>
        <v>8443</v>
      </c>
      <c r="I171" s="685">
        <f t="shared" si="53"/>
        <v>2321</v>
      </c>
      <c r="J171" s="685">
        <f t="shared" si="53"/>
        <v>2008</v>
      </c>
      <c r="K171" s="685">
        <f t="shared" si="53"/>
        <v>1795</v>
      </c>
      <c r="L171" s="685">
        <f t="shared" si="53"/>
        <v>1701</v>
      </c>
      <c r="M171" s="685">
        <f t="shared" si="53"/>
        <v>1595</v>
      </c>
      <c r="N171" s="685">
        <f t="shared" si="53"/>
        <v>1506</v>
      </c>
      <c r="O171" s="685">
        <f t="shared" si="53"/>
        <v>10926</v>
      </c>
      <c r="P171" s="685">
        <f t="shared" si="53"/>
        <v>140</v>
      </c>
      <c r="Q171" s="685">
        <f t="shared" si="53"/>
        <v>146</v>
      </c>
      <c r="R171" s="685">
        <f t="shared" si="53"/>
        <v>169</v>
      </c>
      <c r="S171" s="685">
        <f t="shared" si="53"/>
        <v>455</v>
      </c>
      <c r="T171" s="685">
        <f t="shared" si="53"/>
        <v>41</v>
      </c>
      <c r="U171" s="685">
        <f t="shared" si="53"/>
        <v>29</v>
      </c>
      <c r="V171" s="685">
        <f t="shared" si="53"/>
        <v>0</v>
      </c>
      <c r="W171" s="685">
        <f t="shared" si="53"/>
        <v>70</v>
      </c>
      <c r="X171" s="685">
        <f t="shared" si="53"/>
        <v>19894</v>
      </c>
    </row>
    <row r="172" spans="1:24" ht="21">
      <c r="A172" s="1023"/>
      <c r="B172" s="1023"/>
      <c r="C172" s="791" t="s">
        <v>16</v>
      </c>
      <c r="D172" s="777">
        <f aca="true" t="shared" si="54" ref="D172:X172">D168+D152+D136+D128+D120+D112+D104+D76+D48+D28</f>
        <v>9</v>
      </c>
      <c r="E172" s="777">
        <f t="shared" si="54"/>
        <v>84</v>
      </c>
      <c r="F172" s="777">
        <f t="shared" si="54"/>
        <v>79</v>
      </c>
      <c r="G172" s="777">
        <f t="shared" si="54"/>
        <v>78</v>
      </c>
      <c r="H172" s="777">
        <f t="shared" si="54"/>
        <v>250</v>
      </c>
      <c r="I172" s="777">
        <f t="shared" si="54"/>
        <v>67</v>
      </c>
      <c r="J172" s="777">
        <f t="shared" si="54"/>
        <v>57</v>
      </c>
      <c r="K172" s="777">
        <f t="shared" si="54"/>
        <v>53</v>
      </c>
      <c r="L172" s="777">
        <f t="shared" si="54"/>
        <v>49</v>
      </c>
      <c r="M172" s="777">
        <f t="shared" si="54"/>
        <v>48</v>
      </c>
      <c r="N172" s="777">
        <f t="shared" si="54"/>
        <v>45</v>
      </c>
      <c r="O172" s="777">
        <f t="shared" si="54"/>
        <v>319</v>
      </c>
      <c r="P172" s="777">
        <f t="shared" si="54"/>
        <v>5</v>
      </c>
      <c r="Q172" s="777">
        <f t="shared" si="54"/>
        <v>5</v>
      </c>
      <c r="R172" s="777">
        <f t="shared" si="54"/>
        <v>5</v>
      </c>
      <c r="S172" s="777">
        <f t="shared" si="54"/>
        <v>15</v>
      </c>
      <c r="T172" s="777">
        <f t="shared" si="54"/>
        <v>2</v>
      </c>
      <c r="U172" s="777">
        <f t="shared" si="54"/>
        <v>2</v>
      </c>
      <c r="V172" s="777">
        <f t="shared" si="54"/>
        <v>0</v>
      </c>
      <c r="W172" s="777">
        <f t="shared" si="54"/>
        <v>4</v>
      </c>
      <c r="X172" s="777">
        <f t="shared" si="54"/>
        <v>588</v>
      </c>
    </row>
    <row r="173" spans="1:24" ht="21">
      <c r="A173" s="1017"/>
      <c r="B173" s="1017"/>
      <c r="C173" s="1017"/>
      <c r="D173" s="1017"/>
      <c r="E173" s="1017"/>
      <c r="F173" s="1017"/>
      <c r="G173" s="1017"/>
      <c r="H173" s="1017"/>
      <c r="I173" s="1017"/>
      <c r="J173" s="1017"/>
      <c r="K173" s="1017"/>
      <c r="L173" s="1017"/>
      <c r="M173" s="1017"/>
      <c r="N173" s="1017"/>
      <c r="O173" s="1017"/>
      <c r="P173" s="1017"/>
      <c r="Q173" s="1017"/>
      <c r="R173" s="1017"/>
      <c r="S173" s="1017"/>
      <c r="T173" s="1017"/>
      <c r="U173" s="1017"/>
      <c r="V173" s="1017"/>
      <c r="W173" s="1017"/>
      <c r="X173" s="1017"/>
    </row>
    <row r="174" spans="1:24" ht="21">
      <c r="A174" s="1017"/>
      <c r="B174" s="1017"/>
      <c r="C174" s="1017"/>
      <c r="D174" s="1017"/>
      <c r="E174" s="1017"/>
      <c r="F174" s="1017"/>
      <c r="G174" s="1017"/>
      <c r="H174" s="1017"/>
      <c r="I174" s="1017"/>
      <c r="J174" s="1017"/>
      <c r="K174" s="1017"/>
      <c r="L174" s="1017"/>
      <c r="M174" s="1017"/>
      <c r="N174" s="1017"/>
      <c r="O174" s="1017"/>
      <c r="P174" s="1017"/>
      <c r="Q174" s="1017"/>
      <c r="R174" s="1017"/>
      <c r="S174" s="1017"/>
      <c r="T174" s="1017"/>
      <c r="U174" s="1017"/>
      <c r="V174" s="1017"/>
      <c r="W174" s="1017"/>
      <c r="X174" s="1017"/>
    </row>
    <row r="175" spans="1:24" ht="21">
      <c r="A175" s="1017"/>
      <c r="B175" s="1017"/>
      <c r="C175" s="1017"/>
      <c r="D175" s="1017"/>
      <c r="E175" s="1017"/>
      <c r="F175" s="1017"/>
      <c r="G175" s="1017"/>
      <c r="H175" s="1017"/>
      <c r="I175" s="1017"/>
      <c r="J175" s="1017"/>
      <c r="K175" s="1017"/>
      <c r="L175" s="1017"/>
      <c r="M175" s="1017"/>
      <c r="N175" s="1017"/>
      <c r="O175" s="1017"/>
      <c r="P175" s="1017"/>
      <c r="Q175" s="1017"/>
      <c r="R175" s="1017"/>
      <c r="S175" s="1017"/>
      <c r="T175" s="1017"/>
      <c r="U175" s="1017"/>
      <c r="V175" s="1017"/>
      <c r="W175" s="1017"/>
      <c r="X175" s="1017"/>
    </row>
    <row r="176" spans="1:24" ht="21">
      <c r="A176" s="1017"/>
      <c r="B176" s="1017"/>
      <c r="C176" s="1017"/>
      <c r="D176" s="1017"/>
      <c r="E176" s="1017"/>
      <c r="F176" s="1017"/>
      <c r="G176" s="1017"/>
      <c r="H176" s="1017"/>
      <c r="I176" s="1017"/>
      <c r="J176" s="1017"/>
      <c r="K176" s="1017"/>
      <c r="L176" s="1017"/>
      <c r="M176" s="1017"/>
      <c r="N176" s="1017"/>
      <c r="O176" s="1017"/>
      <c r="P176" s="1017"/>
      <c r="Q176" s="1017"/>
      <c r="R176" s="1017"/>
      <c r="S176" s="1017"/>
      <c r="T176" s="1017"/>
      <c r="U176" s="1017"/>
      <c r="V176" s="1017"/>
      <c r="W176" s="1017"/>
      <c r="X176" s="1017"/>
    </row>
    <row r="177" spans="1:24" ht="21">
      <c r="A177" s="1017"/>
      <c r="B177" s="1017"/>
      <c r="C177" s="1017"/>
      <c r="D177" s="1017"/>
      <c r="E177" s="1017"/>
      <c r="F177" s="1017"/>
      <c r="G177" s="1017"/>
      <c r="H177" s="1017"/>
      <c r="I177" s="1017"/>
      <c r="J177" s="1017"/>
      <c r="K177" s="1017"/>
      <c r="L177" s="1017"/>
      <c r="M177" s="1017"/>
      <c r="N177" s="1017"/>
      <c r="O177" s="1017"/>
      <c r="P177" s="1017"/>
      <c r="Q177" s="1017"/>
      <c r="R177" s="1017"/>
      <c r="S177" s="1017"/>
      <c r="T177" s="1017"/>
      <c r="U177" s="1017"/>
      <c r="V177" s="1017"/>
      <c r="W177" s="1017"/>
      <c r="X177" s="1017"/>
    </row>
    <row r="178" spans="1:24" ht="21">
      <c r="A178" s="1017"/>
      <c r="B178" s="1017"/>
      <c r="C178" s="1017"/>
      <c r="D178" s="1017"/>
      <c r="E178" s="1017"/>
      <c r="F178" s="1017"/>
      <c r="G178" s="1017"/>
      <c r="H178" s="1017"/>
      <c r="I178" s="1017"/>
      <c r="J178" s="1017"/>
      <c r="K178" s="1017"/>
      <c r="L178" s="1017"/>
      <c r="M178" s="1017"/>
      <c r="N178" s="1017"/>
      <c r="O178" s="1017"/>
      <c r="P178" s="1017"/>
      <c r="Q178" s="1017"/>
      <c r="R178" s="1017"/>
      <c r="S178" s="1017"/>
      <c r="T178" s="1017"/>
      <c r="U178" s="1017"/>
      <c r="V178" s="1017"/>
      <c r="W178" s="1017"/>
      <c r="X178" s="1017"/>
    </row>
    <row r="179" spans="1:24" ht="21">
      <c r="A179" s="1017"/>
      <c r="B179" s="1017"/>
      <c r="C179" s="1017"/>
      <c r="D179" s="1017"/>
      <c r="E179" s="1017"/>
      <c r="F179" s="1017"/>
      <c r="G179" s="1017"/>
      <c r="H179" s="1017"/>
      <c r="I179" s="1017"/>
      <c r="J179" s="1017"/>
      <c r="K179" s="1017"/>
      <c r="L179" s="1017"/>
      <c r="M179" s="1017"/>
      <c r="N179" s="1017"/>
      <c r="O179" s="1017"/>
      <c r="P179" s="1017"/>
      <c r="Q179" s="1017"/>
      <c r="R179" s="1017"/>
      <c r="S179" s="1017"/>
      <c r="T179" s="1017"/>
      <c r="U179" s="1017"/>
      <c r="V179" s="1017"/>
      <c r="W179" s="1017"/>
      <c r="X179" s="1017"/>
    </row>
    <row r="180" spans="1:24" ht="21">
      <c r="A180" s="1017"/>
      <c r="B180" s="1017"/>
      <c r="C180" s="1017"/>
      <c r="D180" s="1017"/>
      <c r="E180" s="1017"/>
      <c r="F180" s="1017"/>
      <c r="G180" s="1017"/>
      <c r="H180" s="1017"/>
      <c r="I180" s="1017"/>
      <c r="J180" s="1017"/>
      <c r="K180" s="1017"/>
      <c r="L180" s="1017"/>
      <c r="M180" s="1017"/>
      <c r="N180" s="1017"/>
      <c r="O180" s="1017"/>
      <c r="P180" s="1017"/>
      <c r="Q180" s="1017"/>
      <c r="R180" s="1017"/>
      <c r="S180" s="1017"/>
      <c r="T180" s="1017"/>
      <c r="U180" s="1017"/>
      <c r="V180" s="1017"/>
      <c r="W180" s="1017"/>
      <c r="X180" s="1017"/>
    </row>
    <row r="181" spans="1:24" ht="21">
      <c r="A181" s="1017"/>
      <c r="B181" s="1017"/>
      <c r="C181" s="1017"/>
      <c r="D181" s="1017"/>
      <c r="E181" s="1017"/>
      <c r="F181" s="1017"/>
      <c r="G181" s="1017"/>
      <c r="H181" s="1017"/>
      <c r="I181" s="1017"/>
      <c r="J181" s="1017"/>
      <c r="K181" s="1017"/>
      <c r="L181" s="1017"/>
      <c r="M181" s="1017"/>
      <c r="N181" s="1017"/>
      <c r="O181" s="1017"/>
      <c r="P181" s="1017"/>
      <c r="Q181" s="1017"/>
      <c r="R181" s="1017"/>
      <c r="S181" s="1017"/>
      <c r="T181" s="1017"/>
      <c r="U181" s="1017"/>
      <c r="V181" s="1017"/>
      <c r="W181" s="1017"/>
      <c r="X181" s="1017"/>
    </row>
    <row r="182" spans="1:24" ht="21">
      <c r="A182" s="1017"/>
      <c r="B182" s="1017"/>
      <c r="C182" s="1017"/>
      <c r="D182" s="1017"/>
      <c r="E182" s="1017"/>
      <c r="F182" s="1017"/>
      <c r="G182" s="1017"/>
      <c r="H182" s="1017"/>
      <c r="I182" s="1017"/>
      <c r="J182" s="1017"/>
      <c r="K182" s="1017"/>
      <c r="L182" s="1017"/>
      <c r="M182" s="1017"/>
      <c r="N182" s="1017"/>
      <c r="O182" s="1017"/>
      <c r="P182" s="1017"/>
      <c r="Q182" s="1017"/>
      <c r="R182" s="1017"/>
      <c r="S182" s="1017"/>
      <c r="T182" s="1017"/>
      <c r="U182" s="1017"/>
      <c r="V182" s="1017"/>
      <c r="W182" s="1017"/>
      <c r="X182" s="1017"/>
    </row>
    <row r="183" spans="1:24" ht="21">
      <c r="A183" s="1017"/>
      <c r="B183" s="1017"/>
      <c r="C183" s="1017"/>
      <c r="D183" s="1017"/>
      <c r="E183" s="1017"/>
      <c r="F183" s="1017"/>
      <c r="G183" s="1017"/>
      <c r="H183" s="1017"/>
      <c r="I183" s="1017"/>
      <c r="J183" s="1017"/>
      <c r="K183" s="1017"/>
      <c r="L183" s="1017"/>
      <c r="M183" s="1017"/>
      <c r="N183" s="1017"/>
      <c r="O183" s="1017"/>
      <c r="P183" s="1017"/>
      <c r="Q183" s="1017"/>
      <c r="R183" s="1017"/>
      <c r="S183" s="1017"/>
      <c r="T183" s="1017"/>
      <c r="U183" s="1017"/>
      <c r="V183" s="1017"/>
      <c r="W183" s="1017"/>
      <c r="X183" s="1017"/>
    </row>
  </sheetData>
  <sheetProtection/>
  <mergeCells count="77">
    <mergeCell ref="A157:A160"/>
    <mergeCell ref="B157:B160"/>
    <mergeCell ref="B153:B156"/>
    <mergeCell ref="A149:B152"/>
    <mergeCell ref="A133:B136"/>
    <mergeCell ref="B5:B8"/>
    <mergeCell ref="B9:B12"/>
    <mergeCell ref="B13:B16"/>
    <mergeCell ref="B17:B20"/>
    <mergeCell ref="A129:A132"/>
    <mergeCell ref="B129:B132"/>
    <mergeCell ref="A125:B128"/>
    <mergeCell ref="A1:X1"/>
    <mergeCell ref="A3:A4"/>
    <mergeCell ref="D3:H3"/>
    <mergeCell ref="I3:O3"/>
    <mergeCell ref="P3:S3"/>
    <mergeCell ref="T3:W3"/>
    <mergeCell ref="B3:B4"/>
    <mergeCell ref="C3:C4"/>
    <mergeCell ref="B21:B24"/>
    <mergeCell ref="A2:X2"/>
    <mergeCell ref="B41:B44"/>
    <mergeCell ref="B49:B52"/>
    <mergeCell ref="A53:A56"/>
    <mergeCell ref="A49:A52"/>
    <mergeCell ref="A65:A68"/>
    <mergeCell ref="A45:B48"/>
    <mergeCell ref="B61:B64"/>
    <mergeCell ref="B37:B40"/>
    <mergeCell ref="A25:B28"/>
    <mergeCell ref="B85:B88"/>
    <mergeCell ref="A73:B76"/>
    <mergeCell ref="A5:A8"/>
    <mergeCell ref="A9:A12"/>
    <mergeCell ref="A13:A16"/>
    <mergeCell ref="A17:A20"/>
    <mergeCell ref="A21:A24"/>
    <mergeCell ref="A37:A40"/>
    <mergeCell ref="B65:B68"/>
    <mergeCell ref="B69:B72"/>
    <mergeCell ref="A105:A108"/>
    <mergeCell ref="B105:B108"/>
    <mergeCell ref="A41:A44"/>
    <mergeCell ref="A89:A92"/>
    <mergeCell ref="A93:A96"/>
    <mergeCell ref="A57:A60"/>
    <mergeCell ref="A61:A64"/>
    <mergeCell ref="B53:B56"/>
    <mergeCell ref="B57:B60"/>
    <mergeCell ref="B77:B80"/>
    <mergeCell ref="A121:A124"/>
    <mergeCell ref="B121:B124"/>
    <mergeCell ref="A117:B120"/>
    <mergeCell ref="A109:B112"/>
    <mergeCell ref="B113:B116"/>
    <mergeCell ref="A113:A116"/>
    <mergeCell ref="A69:A72"/>
    <mergeCell ref="A101:B104"/>
    <mergeCell ref="A97:A100"/>
    <mergeCell ref="A77:A80"/>
    <mergeCell ref="A81:A84"/>
    <mergeCell ref="A85:A88"/>
    <mergeCell ref="B89:B92"/>
    <mergeCell ref="B93:B96"/>
    <mergeCell ref="B97:B100"/>
    <mergeCell ref="B81:B84"/>
    <mergeCell ref="A173:X183"/>
    <mergeCell ref="B137:B140"/>
    <mergeCell ref="A141:A144"/>
    <mergeCell ref="B141:B144"/>
    <mergeCell ref="A145:A148"/>
    <mergeCell ref="B145:B148"/>
    <mergeCell ref="A137:A140"/>
    <mergeCell ref="A169:B172"/>
    <mergeCell ref="A153:A156"/>
    <mergeCell ref="A165:B168"/>
  </mergeCells>
  <printOptions horizontalCentered="1"/>
  <pageMargins left="0.07874015748031496" right="0.07874015748031496" top="0.11811023622047245" bottom="0.11811023622047245" header="0.5118110236220472" footer="0.5118110236220472"/>
  <pageSetup firstPageNumber="34" useFirstPageNumber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Y67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A66" sqref="A66:B66"/>
    </sheetView>
  </sheetViews>
  <sheetFormatPr defaultColWidth="9.140625" defaultRowHeight="12.75"/>
  <cols>
    <col min="1" max="1" width="5.7109375" style="620" customWidth="1"/>
    <col min="2" max="2" width="20.7109375" style="607" customWidth="1"/>
    <col min="3" max="4" width="5.57421875" style="749" customWidth="1"/>
    <col min="5" max="21" width="5.57421875" style="750" customWidth="1"/>
    <col min="22" max="22" width="5.57421875" style="751" customWidth="1"/>
    <col min="23" max="23" width="5.57421875" style="750" customWidth="1"/>
    <col min="24" max="25" width="6.7109375" style="589" customWidth="1"/>
    <col min="26" max="30" width="6.7109375" style="605" customWidth="1"/>
    <col min="31" max="36" width="6.7109375" style="606" customWidth="1"/>
    <col min="37" max="37" width="19.421875" style="606" customWidth="1"/>
    <col min="38" max="38" width="6.140625" style="606" customWidth="1"/>
    <col min="39" max="77" width="9.140625" style="606" customWidth="1"/>
    <col min="78" max="16384" width="9.140625" style="607" customWidth="1"/>
  </cols>
  <sheetData>
    <row r="1" spans="1:77" s="593" customFormat="1" ht="21.75" customHeight="1">
      <c r="A1" s="1044" t="s">
        <v>796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AL1" s="594"/>
      <c r="AM1" s="594"/>
      <c r="AN1" s="594"/>
      <c r="AO1" s="594"/>
      <c r="AP1" s="594"/>
      <c r="AQ1" s="594"/>
      <c r="AR1" s="594"/>
      <c r="AS1" s="594"/>
      <c r="AT1" s="594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</row>
    <row r="2" spans="1:77" s="593" customFormat="1" ht="21.75" customHeight="1">
      <c r="A2" s="1052" t="s">
        <v>797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AL2" s="597"/>
      <c r="AM2" s="597"/>
      <c r="AN2" s="598"/>
      <c r="AO2" s="598"/>
      <c r="AP2" s="598"/>
      <c r="AQ2" s="598"/>
      <c r="AR2" s="598"/>
      <c r="AS2" s="598"/>
      <c r="AT2" s="598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  <c r="BV2" s="595"/>
      <c r="BW2" s="595"/>
      <c r="BX2" s="595"/>
      <c r="BY2" s="595"/>
    </row>
    <row r="3" spans="1:77" s="593" customFormat="1" ht="21.75" customHeight="1">
      <c r="A3" s="596"/>
      <c r="B3" s="596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8"/>
      <c r="AL3" s="597"/>
      <c r="AM3" s="597"/>
      <c r="AN3" s="597"/>
      <c r="AO3" s="597"/>
      <c r="AP3" s="597"/>
      <c r="AQ3" s="597"/>
      <c r="AR3" s="597"/>
      <c r="AS3" s="597"/>
      <c r="AT3" s="597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</row>
    <row r="4" spans="1:70" s="593" customFormat="1" ht="18" customHeight="1">
      <c r="A4" s="599"/>
      <c r="B4" s="1060" t="s">
        <v>26</v>
      </c>
      <c r="C4" s="1045" t="s">
        <v>58</v>
      </c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63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  <c r="BM4" s="595"/>
      <c r="BN4" s="595"/>
      <c r="BO4" s="595"/>
      <c r="BP4" s="595"/>
      <c r="BQ4" s="595"/>
      <c r="BR4" s="595"/>
    </row>
    <row r="5" spans="1:70" s="592" customFormat="1" ht="21">
      <c r="A5" s="600" t="s">
        <v>9</v>
      </c>
      <c r="B5" s="1061"/>
      <c r="C5" s="1045" t="s">
        <v>773</v>
      </c>
      <c r="D5" s="1046"/>
      <c r="E5" s="1046"/>
      <c r="F5" s="1046"/>
      <c r="G5" s="1047"/>
      <c r="H5" s="1045" t="s">
        <v>35</v>
      </c>
      <c r="I5" s="1046"/>
      <c r="J5" s="1046"/>
      <c r="K5" s="1046"/>
      <c r="L5" s="1046"/>
      <c r="M5" s="1046"/>
      <c r="N5" s="1047"/>
      <c r="O5" s="1045" t="s">
        <v>36</v>
      </c>
      <c r="P5" s="1046"/>
      <c r="Q5" s="1046"/>
      <c r="R5" s="1047"/>
      <c r="S5" s="1046" t="s">
        <v>37</v>
      </c>
      <c r="T5" s="1046"/>
      <c r="U5" s="1046"/>
      <c r="V5" s="1047"/>
      <c r="W5" s="1058" t="s">
        <v>24</v>
      </c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6"/>
      <c r="BJ5" s="596"/>
      <c r="BK5" s="596"/>
      <c r="BL5" s="596"/>
      <c r="BM5" s="596"/>
      <c r="BN5" s="596"/>
      <c r="BO5" s="596"/>
      <c r="BP5" s="596"/>
      <c r="BQ5" s="596"/>
      <c r="BR5" s="596"/>
    </row>
    <row r="6" spans="1:71" s="602" customFormat="1" ht="21">
      <c r="A6" s="601"/>
      <c r="B6" s="1062"/>
      <c r="C6" s="740" t="s">
        <v>59</v>
      </c>
      <c r="D6" s="741" t="s">
        <v>38</v>
      </c>
      <c r="E6" s="741" t="s">
        <v>39</v>
      </c>
      <c r="F6" s="741" t="s">
        <v>40</v>
      </c>
      <c r="G6" s="741" t="s">
        <v>14</v>
      </c>
      <c r="H6" s="741" t="s">
        <v>41</v>
      </c>
      <c r="I6" s="741" t="s">
        <v>42</v>
      </c>
      <c r="J6" s="741" t="s">
        <v>43</v>
      </c>
      <c r="K6" s="741" t="s">
        <v>44</v>
      </c>
      <c r="L6" s="741" t="s">
        <v>45</v>
      </c>
      <c r="M6" s="741" t="s">
        <v>46</v>
      </c>
      <c r="N6" s="741" t="s">
        <v>14</v>
      </c>
      <c r="O6" s="741" t="s">
        <v>47</v>
      </c>
      <c r="P6" s="741" t="s">
        <v>48</v>
      </c>
      <c r="Q6" s="741" t="s">
        <v>0</v>
      </c>
      <c r="R6" s="741" t="s">
        <v>14</v>
      </c>
      <c r="S6" s="741" t="s">
        <v>49</v>
      </c>
      <c r="T6" s="741" t="s">
        <v>50</v>
      </c>
      <c r="U6" s="741" t="s">
        <v>51</v>
      </c>
      <c r="V6" s="739" t="s">
        <v>14</v>
      </c>
      <c r="W6" s="1059"/>
      <c r="AL6" s="603"/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3"/>
      <c r="BP6" s="603"/>
      <c r="BQ6" s="603"/>
      <c r="BR6" s="603"/>
      <c r="BS6" s="603"/>
    </row>
    <row r="7" spans="1:71" s="602" customFormat="1" ht="21">
      <c r="A7" s="575">
        <v>1</v>
      </c>
      <c r="B7" s="604" t="s">
        <v>132</v>
      </c>
      <c r="C7" s="742">
        <v>0</v>
      </c>
      <c r="D7" s="742">
        <v>0</v>
      </c>
      <c r="E7" s="742">
        <v>0</v>
      </c>
      <c r="F7" s="742">
        <v>0</v>
      </c>
      <c r="G7" s="742">
        <v>0</v>
      </c>
      <c r="H7" s="742">
        <v>0</v>
      </c>
      <c r="I7" s="742">
        <v>0</v>
      </c>
      <c r="J7" s="742">
        <v>0</v>
      </c>
      <c r="K7" s="742">
        <v>0</v>
      </c>
      <c r="L7" s="742">
        <v>0</v>
      </c>
      <c r="M7" s="742">
        <v>0</v>
      </c>
      <c r="N7" s="742">
        <v>0</v>
      </c>
      <c r="O7" s="742">
        <v>694</v>
      </c>
      <c r="P7" s="742">
        <v>869</v>
      </c>
      <c r="Q7" s="742">
        <v>840</v>
      </c>
      <c r="R7" s="742">
        <f>SUM(O7:Q7)</f>
        <v>2403</v>
      </c>
      <c r="S7" s="742">
        <v>611</v>
      </c>
      <c r="T7" s="742">
        <v>704</v>
      </c>
      <c r="U7" s="742">
        <v>648</v>
      </c>
      <c r="V7" s="743">
        <f>SUM(S7:U7)</f>
        <v>1963</v>
      </c>
      <c r="W7" s="742">
        <f>SUM(V7,R7,N7,G7)</f>
        <v>4366</v>
      </c>
      <c r="AL7" s="603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  <c r="BQ7" s="603"/>
      <c r="BR7" s="603"/>
      <c r="BS7" s="603"/>
    </row>
    <row r="8" spans="1:77" ht="21">
      <c r="A8" s="575">
        <v>2</v>
      </c>
      <c r="B8" s="604" t="s">
        <v>137</v>
      </c>
      <c r="C8" s="742">
        <v>0</v>
      </c>
      <c r="D8" s="742">
        <v>120</v>
      </c>
      <c r="E8" s="742">
        <v>120</v>
      </c>
      <c r="F8" s="742">
        <v>98</v>
      </c>
      <c r="G8" s="742">
        <f>SUM(C8:F8)</f>
        <v>338</v>
      </c>
      <c r="H8" s="742">
        <v>58</v>
      </c>
      <c r="I8" s="742">
        <v>40</v>
      </c>
      <c r="J8" s="742">
        <v>45</v>
      </c>
      <c r="K8" s="742">
        <v>0</v>
      </c>
      <c r="L8" s="742">
        <v>0</v>
      </c>
      <c r="M8" s="742">
        <v>0</v>
      </c>
      <c r="N8" s="742">
        <f>SUM(H8:M8)</f>
        <v>143</v>
      </c>
      <c r="O8" s="742">
        <v>65</v>
      </c>
      <c r="P8" s="742">
        <v>56</v>
      </c>
      <c r="Q8" s="742">
        <v>121</v>
      </c>
      <c r="R8" s="742">
        <f>SUM(O8:Q8)</f>
        <v>242</v>
      </c>
      <c r="S8" s="742">
        <v>84</v>
      </c>
      <c r="T8" s="742">
        <v>84</v>
      </c>
      <c r="U8" s="742">
        <v>76</v>
      </c>
      <c r="V8" s="741">
        <f>SUM(S8:U8)</f>
        <v>244</v>
      </c>
      <c r="W8" s="742">
        <f>SUM(G8,N8,R8,V8)</f>
        <v>967</v>
      </c>
      <c r="BO8" s="607"/>
      <c r="BP8" s="607"/>
      <c r="BQ8" s="607"/>
      <c r="BR8" s="607"/>
      <c r="BS8" s="607"/>
      <c r="BT8" s="607"/>
      <c r="BU8" s="607"/>
      <c r="BV8" s="607"/>
      <c r="BW8" s="607"/>
      <c r="BX8" s="607"/>
      <c r="BY8" s="607"/>
    </row>
    <row r="9" spans="1:66" s="609" customFormat="1" ht="21">
      <c r="A9" s="575">
        <v>3</v>
      </c>
      <c r="B9" s="604" t="s">
        <v>151</v>
      </c>
      <c r="C9" s="742">
        <v>0</v>
      </c>
      <c r="D9" s="742">
        <v>0</v>
      </c>
      <c r="E9" s="742">
        <v>0</v>
      </c>
      <c r="F9" s="742">
        <v>0</v>
      </c>
      <c r="G9" s="742">
        <f>SUM(C9:F9)</f>
        <v>0</v>
      </c>
      <c r="H9" s="742">
        <v>0</v>
      </c>
      <c r="I9" s="742">
        <v>0</v>
      </c>
      <c r="J9" s="742">
        <v>0</v>
      </c>
      <c r="K9" s="742">
        <v>0</v>
      </c>
      <c r="L9" s="742">
        <v>0</v>
      </c>
      <c r="M9" s="742">
        <v>0</v>
      </c>
      <c r="N9" s="742">
        <f>SUM(H9:M9)</f>
        <v>0</v>
      </c>
      <c r="O9" s="744">
        <v>31</v>
      </c>
      <c r="P9" s="744">
        <v>34</v>
      </c>
      <c r="Q9" s="745">
        <v>37</v>
      </c>
      <c r="R9" s="742">
        <f>SUM(O9:Q9)</f>
        <v>102</v>
      </c>
      <c r="S9" s="744">
        <v>28</v>
      </c>
      <c r="T9" s="745">
        <v>43</v>
      </c>
      <c r="U9" s="745">
        <v>23</v>
      </c>
      <c r="V9" s="741">
        <f>SUM(S9:U9)</f>
        <v>94</v>
      </c>
      <c r="W9" s="742">
        <f>SUM(G9,N9,R9,V9)</f>
        <v>196</v>
      </c>
      <c r="X9" s="589"/>
      <c r="Y9" s="589"/>
      <c r="Z9" s="608"/>
      <c r="AA9" s="608"/>
      <c r="AB9" s="608"/>
      <c r="AC9" s="608"/>
      <c r="AD9" s="608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  <c r="BG9" s="589"/>
      <c r="BH9" s="589"/>
      <c r="BI9" s="589"/>
      <c r="BJ9" s="589"/>
      <c r="BK9" s="589"/>
      <c r="BL9" s="589"/>
      <c r="BM9" s="589"/>
      <c r="BN9" s="589"/>
    </row>
    <row r="10" spans="1:77" ht="21">
      <c r="A10" s="575">
        <v>4</v>
      </c>
      <c r="B10" s="604" t="s">
        <v>155</v>
      </c>
      <c r="C10" s="742">
        <v>0</v>
      </c>
      <c r="D10" s="742">
        <v>0</v>
      </c>
      <c r="E10" s="742">
        <v>0</v>
      </c>
      <c r="F10" s="742">
        <v>0</v>
      </c>
      <c r="G10" s="742">
        <v>0</v>
      </c>
      <c r="H10" s="742">
        <v>0</v>
      </c>
      <c r="I10" s="742">
        <v>0</v>
      </c>
      <c r="J10" s="742">
        <v>0</v>
      </c>
      <c r="K10" s="742">
        <v>0</v>
      </c>
      <c r="L10" s="742">
        <v>0</v>
      </c>
      <c r="M10" s="742">
        <v>0</v>
      </c>
      <c r="N10" s="742">
        <v>0</v>
      </c>
      <c r="O10" s="742">
        <v>74</v>
      </c>
      <c r="P10" s="742">
        <v>70</v>
      </c>
      <c r="Q10" s="742">
        <v>61</v>
      </c>
      <c r="R10" s="742">
        <v>205</v>
      </c>
      <c r="S10" s="742">
        <v>53</v>
      </c>
      <c r="T10" s="742">
        <v>34</v>
      </c>
      <c r="U10" s="742">
        <v>49</v>
      </c>
      <c r="V10" s="743">
        <v>136</v>
      </c>
      <c r="W10" s="742">
        <v>341</v>
      </c>
      <c r="BO10" s="607"/>
      <c r="BP10" s="607"/>
      <c r="BQ10" s="607"/>
      <c r="BR10" s="607"/>
      <c r="BS10" s="607"/>
      <c r="BT10" s="607"/>
      <c r="BU10" s="607"/>
      <c r="BV10" s="607"/>
      <c r="BW10" s="607"/>
      <c r="BX10" s="607"/>
      <c r="BY10" s="607"/>
    </row>
    <row r="11" spans="1:77" ht="21">
      <c r="A11" s="575">
        <v>5</v>
      </c>
      <c r="B11" s="604" t="s">
        <v>165</v>
      </c>
      <c r="C11" s="742">
        <v>0</v>
      </c>
      <c r="D11" s="742">
        <v>0</v>
      </c>
      <c r="E11" s="742">
        <v>0</v>
      </c>
      <c r="F11" s="742">
        <v>0</v>
      </c>
      <c r="G11" s="742">
        <v>0</v>
      </c>
      <c r="H11" s="742">
        <v>0</v>
      </c>
      <c r="I11" s="742">
        <v>0</v>
      </c>
      <c r="J11" s="742">
        <v>0</v>
      </c>
      <c r="K11" s="742">
        <v>0</v>
      </c>
      <c r="L11" s="742">
        <v>0</v>
      </c>
      <c r="M11" s="742">
        <v>0</v>
      </c>
      <c r="N11" s="742">
        <v>0</v>
      </c>
      <c r="O11" s="742">
        <v>55</v>
      </c>
      <c r="P11" s="742">
        <v>63</v>
      </c>
      <c r="Q11" s="742">
        <v>32</v>
      </c>
      <c r="R11" s="742">
        <v>150</v>
      </c>
      <c r="S11" s="742">
        <v>36</v>
      </c>
      <c r="T11" s="742">
        <v>30</v>
      </c>
      <c r="U11" s="742">
        <v>27</v>
      </c>
      <c r="V11" s="743">
        <v>93</v>
      </c>
      <c r="W11" s="742">
        <v>243</v>
      </c>
      <c r="BO11" s="607"/>
      <c r="BP11" s="607"/>
      <c r="BQ11" s="607"/>
      <c r="BR11" s="607"/>
      <c r="BS11" s="607"/>
      <c r="BT11" s="607"/>
      <c r="BU11" s="607"/>
      <c r="BV11" s="607"/>
      <c r="BW11" s="607"/>
      <c r="BX11" s="607"/>
      <c r="BY11" s="607"/>
    </row>
    <row r="12" spans="1:77" ht="21">
      <c r="A12" s="575">
        <v>6</v>
      </c>
      <c r="B12" s="604" t="s">
        <v>169</v>
      </c>
      <c r="C12" s="742">
        <v>0</v>
      </c>
      <c r="D12" s="742">
        <v>0</v>
      </c>
      <c r="E12" s="742">
        <v>0</v>
      </c>
      <c r="F12" s="742">
        <v>0</v>
      </c>
      <c r="G12" s="742">
        <f>SUM(C12:F12)</f>
        <v>0</v>
      </c>
      <c r="H12" s="742">
        <v>0</v>
      </c>
      <c r="I12" s="742">
        <v>0</v>
      </c>
      <c r="J12" s="742">
        <v>0</v>
      </c>
      <c r="K12" s="742">
        <v>0</v>
      </c>
      <c r="L12" s="742">
        <v>0</v>
      </c>
      <c r="M12" s="742">
        <v>0</v>
      </c>
      <c r="N12" s="742">
        <f>SUM(H12:M12)</f>
        <v>0</v>
      </c>
      <c r="O12" s="742">
        <v>106</v>
      </c>
      <c r="P12" s="742">
        <v>92</v>
      </c>
      <c r="Q12" s="742">
        <v>100</v>
      </c>
      <c r="R12" s="742">
        <f>SUM(O12:Q12)</f>
        <v>298</v>
      </c>
      <c r="S12" s="742">
        <v>114</v>
      </c>
      <c r="T12" s="742">
        <v>99</v>
      </c>
      <c r="U12" s="742">
        <v>104</v>
      </c>
      <c r="V12" s="741">
        <f>SUM(S12:U12)</f>
        <v>317</v>
      </c>
      <c r="W12" s="742">
        <f>SUM(G12,N12,R12,V12)</f>
        <v>615</v>
      </c>
      <c r="BO12" s="607"/>
      <c r="BP12" s="607"/>
      <c r="BQ12" s="607"/>
      <c r="BR12" s="607"/>
      <c r="BS12" s="607"/>
      <c r="BT12" s="607"/>
      <c r="BU12" s="607"/>
      <c r="BV12" s="607"/>
      <c r="BW12" s="607"/>
      <c r="BX12" s="607"/>
      <c r="BY12" s="607"/>
    </row>
    <row r="13" spans="1:77" ht="21">
      <c r="A13" s="575">
        <v>7</v>
      </c>
      <c r="B13" s="604" t="s">
        <v>170</v>
      </c>
      <c r="C13" s="742">
        <v>0</v>
      </c>
      <c r="D13" s="742">
        <v>0</v>
      </c>
      <c r="E13" s="742">
        <v>0</v>
      </c>
      <c r="F13" s="742">
        <v>0</v>
      </c>
      <c r="G13" s="742">
        <f>SUM(C13:F13)</f>
        <v>0</v>
      </c>
      <c r="H13" s="742">
        <v>0</v>
      </c>
      <c r="I13" s="742">
        <v>0</v>
      </c>
      <c r="J13" s="742">
        <v>0</v>
      </c>
      <c r="K13" s="742">
        <v>0</v>
      </c>
      <c r="L13" s="742">
        <v>0</v>
      </c>
      <c r="M13" s="742">
        <v>0</v>
      </c>
      <c r="N13" s="742">
        <f>SUM(H13:M13)</f>
        <v>0</v>
      </c>
      <c r="O13" s="742">
        <v>101</v>
      </c>
      <c r="P13" s="742">
        <v>46</v>
      </c>
      <c r="Q13" s="742">
        <v>53</v>
      </c>
      <c r="R13" s="741">
        <f>SUM(O13:Q13)</f>
        <v>200</v>
      </c>
      <c r="S13" s="742">
        <v>73</v>
      </c>
      <c r="T13" s="742">
        <v>27</v>
      </c>
      <c r="U13" s="742">
        <v>28</v>
      </c>
      <c r="V13" s="741">
        <f>SUM(S13:U13)</f>
        <v>128</v>
      </c>
      <c r="W13" s="742">
        <f>SUM(G13,N13,R13,V13)</f>
        <v>328</v>
      </c>
      <c r="BO13" s="607"/>
      <c r="BP13" s="607"/>
      <c r="BQ13" s="607"/>
      <c r="BR13" s="607"/>
      <c r="BS13" s="607"/>
      <c r="BT13" s="607"/>
      <c r="BU13" s="607"/>
      <c r="BV13" s="607"/>
      <c r="BW13" s="607"/>
      <c r="BX13" s="607"/>
      <c r="BY13" s="607"/>
    </row>
    <row r="14" spans="1:77" ht="21">
      <c r="A14" s="575">
        <v>8</v>
      </c>
      <c r="B14" s="604" t="s">
        <v>181</v>
      </c>
      <c r="C14" s="742">
        <v>0</v>
      </c>
      <c r="D14" s="742">
        <v>0</v>
      </c>
      <c r="E14" s="742">
        <v>0</v>
      </c>
      <c r="F14" s="742">
        <v>0</v>
      </c>
      <c r="G14" s="742">
        <v>0</v>
      </c>
      <c r="H14" s="742">
        <v>0</v>
      </c>
      <c r="I14" s="742">
        <v>0</v>
      </c>
      <c r="J14" s="742">
        <v>0</v>
      </c>
      <c r="K14" s="742">
        <v>0</v>
      </c>
      <c r="L14" s="742">
        <v>0</v>
      </c>
      <c r="M14" s="742">
        <v>0</v>
      </c>
      <c r="N14" s="742">
        <v>0</v>
      </c>
      <c r="O14" s="742">
        <v>53</v>
      </c>
      <c r="P14" s="742">
        <v>26</v>
      </c>
      <c r="Q14" s="742">
        <v>37</v>
      </c>
      <c r="R14" s="742">
        <v>116</v>
      </c>
      <c r="S14" s="742">
        <v>38</v>
      </c>
      <c r="T14" s="742">
        <v>32</v>
      </c>
      <c r="U14" s="742">
        <v>22</v>
      </c>
      <c r="V14" s="743">
        <v>92</v>
      </c>
      <c r="W14" s="742">
        <v>208</v>
      </c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7"/>
    </row>
    <row r="15" spans="1:77" ht="21">
      <c r="A15" s="575">
        <v>9</v>
      </c>
      <c r="B15" s="604" t="s">
        <v>188</v>
      </c>
      <c r="C15" s="742">
        <v>0</v>
      </c>
      <c r="D15" s="742">
        <v>0</v>
      </c>
      <c r="E15" s="742">
        <v>0</v>
      </c>
      <c r="F15" s="742">
        <v>0</v>
      </c>
      <c r="G15" s="742">
        <f>SUM(C15:F15)</f>
        <v>0</v>
      </c>
      <c r="H15" s="742">
        <v>0</v>
      </c>
      <c r="I15" s="742">
        <v>0</v>
      </c>
      <c r="J15" s="742">
        <v>0</v>
      </c>
      <c r="K15" s="742">
        <v>0</v>
      </c>
      <c r="L15" s="742">
        <v>0</v>
      </c>
      <c r="M15" s="742">
        <v>0</v>
      </c>
      <c r="N15" s="742">
        <f>SUM(H15:M15)</f>
        <v>0</v>
      </c>
      <c r="O15" s="742">
        <v>22</v>
      </c>
      <c r="P15" s="742">
        <v>18</v>
      </c>
      <c r="Q15" s="742">
        <v>16</v>
      </c>
      <c r="R15" s="742">
        <f>SUM(O15:Q15)</f>
        <v>56</v>
      </c>
      <c r="S15" s="742">
        <v>18</v>
      </c>
      <c r="T15" s="742">
        <v>9</v>
      </c>
      <c r="U15" s="742">
        <v>15</v>
      </c>
      <c r="V15" s="741">
        <f>SUM(S15:U15)</f>
        <v>42</v>
      </c>
      <c r="W15" s="742">
        <f>SUM(G15,N15,R15,V15)</f>
        <v>98</v>
      </c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7"/>
    </row>
    <row r="16" spans="1:77" ht="21">
      <c r="A16" s="575">
        <v>10</v>
      </c>
      <c r="B16" s="604" t="s">
        <v>194</v>
      </c>
      <c r="C16" s="742">
        <v>0</v>
      </c>
      <c r="D16" s="742">
        <v>0</v>
      </c>
      <c r="E16" s="742">
        <v>0</v>
      </c>
      <c r="F16" s="742">
        <v>0</v>
      </c>
      <c r="G16" s="742">
        <f>SUM(C16:F16)</f>
        <v>0</v>
      </c>
      <c r="H16" s="742">
        <v>0</v>
      </c>
      <c r="I16" s="742">
        <v>0</v>
      </c>
      <c r="J16" s="742">
        <v>0</v>
      </c>
      <c r="K16" s="742">
        <v>0</v>
      </c>
      <c r="L16" s="742">
        <v>0</v>
      </c>
      <c r="M16" s="742">
        <v>0</v>
      </c>
      <c r="N16" s="742">
        <f>SUM(H16:M16)</f>
        <v>0</v>
      </c>
      <c r="O16" s="742">
        <v>73</v>
      </c>
      <c r="P16" s="742">
        <v>72</v>
      </c>
      <c r="Q16" s="742">
        <v>102</v>
      </c>
      <c r="R16" s="742">
        <f>SUM(O16:Q16)</f>
        <v>247</v>
      </c>
      <c r="S16" s="742">
        <v>63</v>
      </c>
      <c r="T16" s="742">
        <v>45</v>
      </c>
      <c r="U16" s="742">
        <v>22</v>
      </c>
      <c r="V16" s="741">
        <f>SUM(S16:U16)</f>
        <v>130</v>
      </c>
      <c r="W16" s="742">
        <f>SUM(G16,N16,R16,V16)</f>
        <v>377</v>
      </c>
      <c r="BO16" s="607"/>
      <c r="BP16" s="607"/>
      <c r="BQ16" s="607"/>
      <c r="BR16" s="607"/>
      <c r="BS16" s="607"/>
      <c r="BT16" s="607"/>
      <c r="BU16" s="607"/>
      <c r="BV16" s="607"/>
      <c r="BW16" s="607"/>
      <c r="BX16" s="607"/>
      <c r="BY16" s="607"/>
    </row>
    <row r="17" spans="1:77" ht="21">
      <c r="A17" s="575">
        <v>11</v>
      </c>
      <c r="B17" s="610" t="s">
        <v>834</v>
      </c>
      <c r="C17" s="742">
        <v>0</v>
      </c>
      <c r="D17" s="742">
        <v>0</v>
      </c>
      <c r="E17" s="742">
        <v>0</v>
      </c>
      <c r="F17" s="742">
        <v>0</v>
      </c>
      <c r="G17" s="742">
        <f>SUM(C17:F17)</f>
        <v>0</v>
      </c>
      <c r="H17" s="742">
        <v>0</v>
      </c>
      <c r="I17" s="742">
        <v>0</v>
      </c>
      <c r="J17" s="742">
        <v>0</v>
      </c>
      <c r="K17" s="742">
        <v>0</v>
      </c>
      <c r="L17" s="742">
        <v>0</v>
      </c>
      <c r="M17" s="742">
        <v>0</v>
      </c>
      <c r="N17" s="742">
        <f>SUM(H17:M17)</f>
        <v>0</v>
      </c>
      <c r="O17" s="742">
        <v>115</v>
      </c>
      <c r="P17" s="742">
        <v>0</v>
      </c>
      <c r="Q17" s="742">
        <v>0</v>
      </c>
      <c r="R17" s="742">
        <f>SUM(O17:Q17)</f>
        <v>115</v>
      </c>
      <c r="S17" s="742">
        <v>48</v>
      </c>
      <c r="T17" s="742">
        <v>0</v>
      </c>
      <c r="U17" s="742">
        <v>0</v>
      </c>
      <c r="V17" s="741">
        <f>SUM(S17:U17)</f>
        <v>48</v>
      </c>
      <c r="W17" s="742">
        <f>SUM(G17,N17,R17,V17)</f>
        <v>163</v>
      </c>
      <c r="BO17" s="607"/>
      <c r="BP17" s="607"/>
      <c r="BQ17" s="607"/>
      <c r="BR17" s="607"/>
      <c r="BS17" s="607"/>
      <c r="BT17" s="607"/>
      <c r="BU17" s="607"/>
      <c r="BV17" s="607"/>
      <c r="BW17" s="607"/>
      <c r="BX17" s="607"/>
      <c r="BY17" s="607"/>
    </row>
    <row r="18" spans="1:77" ht="21">
      <c r="A18" s="1048" t="s">
        <v>733</v>
      </c>
      <c r="B18" s="1049"/>
      <c r="C18" s="460">
        <f>SUM(C7:C17)</f>
        <v>0</v>
      </c>
      <c r="D18" s="460">
        <f aca="true" t="shared" si="0" ref="D18:V18">SUM(D7:D17)</f>
        <v>120</v>
      </c>
      <c r="E18" s="460">
        <f t="shared" si="0"/>
        <v>120</v>
      </c>
      <c r="F18" s="460">
        <f t="shared" si="0"/>
        <v>98</v>
      </c>
      <c r="G18" s="460">
        <f t="shared" si="0"/>
        <v>338</v>
      </c>
      <c r="H18" s="460">
        <f t="shared" si="0"/>
        <v>58</v>
      </c>
      <c r="I18" s="460">
        <f t="shared" si="0"/>
        <v>40</v>
      </c>
      <c r="J18" s="460">
        <f t="shared" si="0"/>
        <v>45</v>
      </c>
      <c r="K18" s="460">
        <f t="shared" si="0"/>
        <v>0</v>
      </c>
      <c r="L18" s="460">
        <f t="shared" si="0"/>
        <v>0</v>
      </c>
      <c r="M18" s="460">
        <f t="shared" si="0"/>
        <v>0</v>
      </c>
      <c r="N18" s="460">
        <f t="shared" si="0"/>
        <v>143</v>
      </c>
      <c r="O18" s="460">
        <f t="shared" si="0"/>
        <v>1389</v>
      </c>
      <c r="P18" s="460">
        <f t="shared" si="0"/>
        <v>1346</v>
      </c>
      <c r="Q18" s="460">
        <f t="shared" si="0"/>
        <v>1399</v>
      </c>
      <c r="R18" s="460">
        <f t="shared" si="0"/>
        <v>4134</v>
      </c>
      <c r="S18" s="460">
        <f t="shared" si="0"/>
        <v>1166</v>
      </c>
      <c r="T18" s="460">
        <f t="shared" si="0"/>
        <v>1107</v>
      </c>
      <c r="U18" s="460">
        <f t="shared" si="0"/>
        <v>1014</v>
      </c>
      <c r="V18" s="460">
        <f t="shared" si="0"/>
        <v>3287</v>
      </c>
      <c r="W18" s="460">
        <f>SUM(W7:W17)</f>
        <v>7902</v>
      </c>
      <c r="BO18" s="607"/>
      <c r="BP18" s="607"/>
      <c r="BQ18" s="607"/>
      <c r="BR18" s="607"/>
      <c r="BS18" s="607"/>
      <c r="BT18" s="607"/>
      <c r="BU18" s="607"/>
      <c r="BV18" s="607"/>
      <c r="BW18" s="607"/>
      <c r="BX18" s="607"/>
      <c r="BY18" s="607"/>
    </row>
    <row r="19" spans="1:77" ht="21">
      <c r="A19" s="575">
        <v>12</v>
      </c>
      <c r="B19" s="604" t="s">
        <v>676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38">
        <v>243</v>
      </c>
      <c r="P19" s="438">
        <v>206</v>
      </c>
      <c r="Q19" s="438">
        <v>165</v>
      </c>
      <c r="R19" s="439">
        <v>614</v>
      </c>
      <c r="S19" s="438">
        <v>136</v>
      </c>
      <c r="T19" s="438">
        <v>121</v>
      </c>
      <c r="U19" s="438">
        <v>88</v>
      </c>
      <c r="V19" s="439">
        <v>345</v>
      </c>
      <c r="W19" s="439">
        <v>959</v>
      </c>
      <c r="BO19" s="607"/>
      <c r="BP19" s="607"/>
      <c r="BQ19" s="607"/>
      <c r="BR19" s="607"/>
      <c r="BS19" s="607"/>
      <c r="BT19" s="607"/>
      <c r="BU19" s="607"/>
      <c r="BV19" s="607"/>
      <c r="BW19" s="607"/>
      <c r="BX19" s="607"/>
      <c r="BY19" s="607"/>
    </row>
    <row r="20" spans="1:77" ht="21">
      <c r="A20" s="575">
        <v>13</v>
      </c>
      <c r="B20" s="604" t="s">
        <v>677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38">
        <v>138</v>
      </c>
      <c r="P20" s="438">
        <v>88</v>
      </c>
      <c r="Q20" s="438">
        <v>74</v>
      </c>
      <c r="R20" s="439">
        <f>SUM(O20:Q20)</f>
        <v>300</v>
      </c>
      <c r="S20" s="438">
        <v>84</v>
      </c>
      <c r="T20" s="438">
        <v>91</v>
      </c>
      <c r="U20" s="438">
        <v>64</v>
      </c>
      <c r="V20" s="439">
        <f>SUM(S20:U20)</f>
        <v>239</v>
      </c>
      <c r="W20" s="439">
        <v>539</v>
      </c>
      <c r="BO20" s="607"/>
      <c r="BP20" s="607"/>
      <c r="BQ20" s="607"/>
      <c r="BR20" s="607"/>
      <c r="BS20" s="607"/>
      <c r="BT20" s="607"/>
      <c r="BU20" s="607"/>
      <c r="BV20" s="607"/>
      <c r="BW20" s="607"/>
      <c r="BX20" s="607"/>
      <c r="BY20" s="607"/>
    </row>
    <row r="21" spans="1:77" ht="21">
      <c r="A21" s="575">
        <v>14</v>
      </c>
      <c r="B21" s="604" t="s">
        <v>678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38">
        <v>104</v>
      </c>
      <c r="P21" s="438">
        <v>149</v>
      </c>
      <c r="Q21" s="438">
        <v>107</v>
      </c>
      <c r="R21" s="439">
        <f>SUM(O21:Q21)</f>
        <v>360</v>
      </c>
      <c r="S21" s="438">
        <v>115</v>
      </c>
      <c r="T21" s="438">
        <v>81</v>
      </c>
      <c r="U21" s="438">
        <v>84</v>
      </c>
      <c r="V21" s="439">
        <f>SUM(S21:U21)</f>
        <v>280</v>
      </c>
      <c r="W21" s="439">
        <v>640</v>
      </c>
      <c r="BO21" s="607"/>
      <c r="BP21" s="607"/>
      <c r="BQ21" s="607"/>
      <c r="BR21" s="607"/>
      <c r="BS21" s="607"/>
      <c r="BT21" s="607"/>
      <c r="BU21" s="607"/>
      <c r="BV21" s="607"/>
      <c r="BW21" s="607"/>
      <c r="BX21" s="607"/>
      <c r="BY21" s="607"/>
    </row>
    <row r="22" spans="1:77" ht="21">
      <c r="A22" s="575">
        <v>15</v>
      </c>
      <c r="B22" s="604" t="s">
        <v>679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38">
        <v>165</v>
      </c>
      <c r="P22" s="438">
        <v>145</v>
      </c>
      <c r="Q22" s="438">
        <v>120</v>
      </c>
      <c r="R22" s="439">
        <v>430</v>
      </c>
      <c r="S22" s="438">
        <v>63</v>
      </c>
      <c r="T22" s="438">
        <v>48</v>
      </c>
      <c r="U22" s="438">
        <v>23</v>
      </c>
      <c r="V22" s="439">
        <v>134</v>
      </c>
      <c r="W22" s="439">
        <v>564</v>
      </c>
      <c r="BO22" s="607"/>
      <c r="BP22" s="607"/>
      <c r="BQ22" s="607"/>
      <c r="BR22" s="607"/>
      <c r="BS22" s="607"/>
      <c r="BT22" s="607"/>
      <c r="BU22" s="607"/>
      <c r="BV22" s="607"/>
      <c r="BW22" s="607"/>
      <c r="BX22" s="607"/>
      <c r="BY22" s="607"/>
    </row>
    <row r="23" spans="1:77" ht="21">
      <c r="A23" s="575">
        <v>16</v>
      </c>
      <c r="B23" s="604" t="s">
        <v>680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38">
        <v>58</v>
      </c>
      <c r="P23" s="438">
        <v>50</v>
      </c>
      <c r="Q23" s="438">
        <v>84</v>
      </c>
      <c r="R23" s="439">
        <v>192</v>
      </c>
      <c r="S23" s="459"/>
      <c r="T23" s="459"/>
      <c r="U23" s="459"/>
      <c r="V23" s="459"/>
      <c r="W23" s="439">
        <v>192</v>
      </c>
      <c r="BO23" s="607"/>
      <c r="BP23" s="607"/>
      <c r="BQ23" s="607"/>
      <c r="BR23" s="607"/>
      <c r="BS23" s="607"/>
      <c r="BT23" s="607"/>
      <c r="BU23" s="607"/>
      <c r="BV23" s="607"/>
      <c r="BW23" s="607"/>
      <c r="BX23" s="607"/>
      <c r="BY23" s="607"/>
    </row>
    <row r="24" spans="1:77" ht="21">
      <c r="A24" s="575">
        <v>17</v>
      </c>
      <c r="B24" s="604" t="s">
        <v>681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38">
        <v>90</v>
      </c>
      <c r="P24" s="438">
        <v>79</v>
      </c>
      <c r="Q24" s="438">
        <v>34</v>
      </c>
      <c r="R24" s="439">
        <v>203</v>
      </c>
      <c r="S24" s="444"/>
      <c r="T24" s="444"/>
      <c r="U24" s="444"/>
      <c r="V24" s="444"/>
      <c r="W24" s="439">
        <v>203</v>
      </c>
      <c r="BO24" s="607"/>
      <c r="BP24" s="607"/>
      <c r="BQ24" s="607"/>
      <c r="BR24" s="607"/>
      <c r="BS24" s="607"/>
      <c r="BT24" s="607"/>
      <c r="BU24" s="607"/>
      <c r="BV24" s="607"/>
      <c r="BW24" s="607"/>
      <c r="BX24" s="607"/>
      <c r="BY24" s="607"/>
    </row>
    <row r="25" spans="1:77" ht="21">
      <c r="A25" s="575">
        <v>18</v>
      </c>
      <c r="B25" s="604" t="s">
        <v>682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38">
        <v>52</v>
      </c>
      <c r="P25" s="438">
        <v>71</v>
      </c>
      <c r="Q25" s="438">
        <v>40</v>
      </c>
      <c r="R25" s="439">
        <v>163</v>
      </c>
      <c r="S25" s="438">
        <v>80</v>
      </c>
      <c r="T25" s="438">
        <v>40</v>
      </c>
      <c r="U25" s="438">
        <v>47</v>
      </c>
      <c r="V25" s="439">
        <v>167</v>
      </c>
      <c r="W25" s="439">
        <v>330</v>
      </c>
      <c r="BO25" s="607"/>
      <c r="BP25" s="607"/>
      <c r="BQ25" s="607"/>
      <c r="BR25" s="607"/>
      <c r="BS25" s="607"/>
      <c r="BT25" s="607"/>
      <c r="BU25" s="607"/>
      <c r="BV25" s="607"/>
      <c r="BW25" s="607"/>
      <c r="BX25" s="607"/>
      <c r="BY25" s="607"/>
    </row>
    <row r="26" spans="1:77" ht="21">
      <c r="A26" s="1048" t="s">
        <v>744</v>
      </c>
      <c r="B26" s="1049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45">
        <f>SUM(O19:O25)</f>
        <v>850</v>
      </c>
      <c r="P26" s="445">
        <f aca="true" t="shared" si="1" ref="P26:W26">SUM(P19:P25)</f>
        <v>788</v>
      </c>
      <c r="Q26" s="445">
        <f t="shared" si="1"/>
        <v>624</v>
      </c>
      <c r="R26" s="445">
        <f t="shared" si="1"/>
        <v>2262</v>
      </c>
      <c r="S26" s="445">
        <f t="shared" si="1"/>
        <v>478</v>
      </c>
      <c r="T26" s="445">
        <f t="shared" si="1"/>
        <v>381</v>
      </c>
      <c r="U26" s="445">
        <f t="shared" si="1"/>
        <v>306</v>
      </c>
      <c r="V26" s="445">
        <f t="shared" si="1"/>
        <v>1165</v>
      </c>
      <c r="W26" s="445">
        <f t="shared" si="1"/>
        <v>3427</v>
      </c>
      <c r="BO26" s="607"/>
      <c r="BP26" s="607"/>
      <c r="BQ26" s="607"/>
      <c r="BR26" s="607"/>
      <c r="BS26" s="607"/>
      <c r="BT26" s="607"/>
      <c r="BU26" s="607"/>
      <c r="BV26" s="607"/>
      <c r="BW26" s="607"/>
      <c r="BX26" s="607"/>
      <c r="BY26" s="607"/>
    </row>
    <row r="27" spans="1:77" ht="21">
      <c r="A27" s="263">
        <v>19</v>
      </c>
      <c r="B27" s="611" t="s">
        <v>683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>
        <v>78</v>
      </c>
      <c r="P27" s="298">
        <v>86</v>
      </c>
      <c r="Q27" s="298">
        <v>59</v>
      </c>
      <c r="R27" s="298">
        <f>SUM(O27:Q27)</f>
        <v>223</v>
      </c>
      <c r="S27" s="298">
        <v>97</v>
      </c>
      <c r="T27" s="298">
        <v>95</v>
      </c>
      <c r="U27" s="298">
        <v>68</v>
      </c>
      <c r="V27" s="323">
        <f>SUM(S27:U27)</f>
        <v>260</v>
      </c>
      <c r="W27" s="298">
        <f>SUM(V27,R27)</f>
        <v>483</v>
      </c>
      <c r="BO27" s="607"/>
      <c r="BP27" s="607"/>
      <c r="BQ27" s="607"/>
      <c r="BR27" s="607"/>
      <c r="BS27" s="607"/>
      <c r="BT27" s="607"/>
      <c r="BU27" s="607"/>
      <c r="BV27" s="607"/>
      <c r="BW27" s="607"/>
      <c r="BX27" s="607"/>
      <c r="BY27" s="607"/>
    </row>
    <row r="28" spans="1:23" ht="21">
      <c r="A28" s="263">
        <v>20</v>
      </c>
      <c r="B28" s="611" t="s">
        <v>684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>
        <v>304</v>
      </c>
      <c r="P28" s="298">
        <v>303</v>
      </c>
      <c r="Q28" s="298">
        <v>120</v>
      </c>
      <c r="R28" s="298">
        <f aca="true" t="shared" si="2" ref="R28:R34">SUM(O28:Q28)</f>
        <v>727</v>
      </c>
      <c r="S28" s="298">
        <v>118</v>
      </c>
      <c r="T28" s="298">
        <v>115</v>
      </c>
      <c r="U28" s="298">
        <v>122</v>
      </c>
      <c r="V28" s="323">
        <f aca="true" t="shared" si="3" ref="V28:V34">SUM(S28:U28)</f>
        <v>355</v>
      </c>
      <c r="W28" s="298">
        <f aca="true" t="shared" si="4" ref="W28:W34">SUM(V28,R28)</f>
        <v>1082</v>
      </c>
    </row>
    <row r="29" spans="1:77" s="615" customFormat="1" ht="21">
      <c r="A29" s="263">
        <v>21</v>
      </c>
      <c r="B29" s="611" t="s">
        <v>685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>
        <v>69</v>
      </c>
      <c r="P29" s="298">
        <v>96</v>
      </c>
      <c r="Q29" s="298">
        <v>47</v>
      </c>
      <c r="R29" s="298">
        <f t="shared" si="2"/>
        <v>212</v>
      </c>
      <c r="S29" s="298">
        <v>52</v>
      </c>
      <c r="T29" s="298">
        <v>43</v>
      </c>
      <c r="U29" s="298">
        <v>38</v>
      </c>
      <c r="V29" s="323">
        <f t="shared" si="3"/>
        <v>133</v>
      </c>
      <c r="W29" s="298">
        <f t="shared" si="4"/>
        <v>345</v>
      </c>
      <c r="X29" s="612"/>
      <c r="Y29" s="612"/>
      <c r="Z29" s="613"/>
      <c r="AA29" s="613"/>
      <c r="AB29" s="613"/>
      <c r="AC29" s="613"/>
      <c r="AD29" s="613"/>
      <c r="AE29" s="614"/>
      <c r="AF29" s="614"/>
      <c r="AG29" s="614"/>
      <c r="AH29" s="614"/>
      <c r="AI29" s="614"/>
      <c r="AJ29" s="614"/>
      <c r="AK29" s="614"/>
      <c r="AL29" s="614"/>
      <c r="AM29" s="614"/>
      <c r="AN29" s="614"/>
      <c r="AO29" s="614"/>
      <c r="AP29" s="614"/>
      <c r="AQ29" s="614"/>
      <c r="AR29" s="614"/>
      <c r="AS29" s="614"/>
      <c r="AT29" s="614"/>
      <c r="AU29" s="614"/>
      <c r="AV29" s="614"/>
      <c r="AW29" s="614"/>
      <c r="AX29" s="614"/>
      <c r="AY29" s="614"/>
      <c r="AZ29" s="614"/>
      <c r="BA29" s="614"/>
      <c r="BB29" s="614"/>
      <c r="BC29" s="614"/>
      <c r="BD29" s="614"/>
      <c r="BE29" s="614"/>
      <c r="BF29" s="614"/>
      <c r="BG29" s="614"/>
      <c r="BH29" s="614"/>
      <c r="BI29" s="614"/>
      <c r="BJ29" s="614"/>
      <c r="BK29" s="614"/>
      <c r="BL29" s="614"/>
      <c r="BM29" s="614"/>
      <c r="BN29" s="614"/>
      <c r="BO29" s="614"/>
      <c r="BP29" s="614"/>
      <c r="BQ29" s="614"/>
      <c r="BR29" s="614"/>
      <c r="BS29" s="614"/>
      <c r="BT29" s="614"/>
      <c r="BU29" s="614"/>
      <c r="BV29" s="614"/>
      <c r="BW29" s="614"/>
      <c r="BX29" s="614"/>
      <c r="BY29" s="614"/>
    </row>
    <row r="30" spans="1:23" ht="21">
      <c r="A30" s="263">
        <v>22</v>
      </c>
      <c r="B30" s="611" t="s">
        <v>686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>
        <v>12</v>
      </c>
      <c r="P30" s="298">
        <v>35</v>
      </c>
      <c r="Q30" s="298">
        <v>85</v>
      </c>
      <c r="R30" s="298">
        <f t="shared" si="2"/>
        <v>132</v>
      </c>
      <c r="S30" s="298">
        <v>23</v>
      </c>
      <c r="T30" s="298">
        <v>22</v>
      </c>
      <c r="U30" s="298">
        <v>24</v>
      </c>
      <c r="V30" s="323">
        <f t="shared" si="3"/>
        <v>69</v>
      </c>
      <c r="W30" s="298">
        <f t="shared" si="4"/>
        <v>201</v>
      </c>
    </row>
    <row r="31" spans="1:23" ht="21">
      <c r="A31" s="263">
        <v>23</v>
      </c>
      <c r="B31" s="611" t="s">
        <v>687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>
        <v>48</v>
      </c>
      <c r="P31" s="298">
        <v>62</v>
      </c>
      <c r="Q31" s="298">
        <v>62</v>
      </c>
      <c r="R31" s="298">
        <f t="shared" si="2"/>
        <v>172</v>
      </c>
      <c r="S31" s="298">
        <v>46</v>
      </c>
      <c r="T31" s="298">
        <v>43</v>
      </c>
      <c r="U31" s="298">
        <v>17</v>
      </c>
      <c r="V31" s="323">
        <f t="shared" si="3"/>
        <v>106</v>
      </c>
      <c r="W31" s="298">
        <f t="shared" si="4"/>
        <v>278</v>
      </c>
    </row>
    <row r="32" spans="1:23" ht="21">
      <c r="A32" s="263">
        <v>24</v>
      </c>
      <c r="B32" s="611" t="s">
        <v>688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>
        <v>30</v>
      </c>
      <c r="P32" s="298">
        <v>24</v>
      </c>
      <c r="Q32" s="298">
        <v>40</v>
      </c>
      <c r="R32" s="298">
        <f t="shared" si="2"/>
        <v>94</v>
      </c>
      <c r="S32" s="323">
        <v>0</v>
      </c>
      <c r="T32" s="323">
        <v>0</v>
      </c>
      <c r="U32" s="323">
        <v>0</v>
      </c>
      <c r="V32" s="323">
        <f t="shared" si="3"/>
        <v>0</v>
      </c>
      <c r="W32" s="298">
        <f t="shared" si="4"/>
        <v>94</v>
      </c>
    </row>
    <row r="33" spans="1:23" ht="21">
      <c r="A33" s="263">
        <v>25</v>
      </c>
      <c r="B33" s="611" t="s">
        <v>689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>
        <v>138</v>
      </c>
      <c r="P33" s="298">
        <v>141</v>
      </c>
      <c r="Q33" s="298">
        <v>175</v>
      </c>
      <c r="R33" s="298">
        <v>454</v>
      </c>
      <c r="S33" s="298">
        <v>95</v>
      </c>
      <c r="T33" s="298">
        <v>214</v>
      </c>
      <c r="U33" s="298">
        <v>142</v>
      </c>
      <c r="V33" s="323">
        <v>451</v>
      </c>
      <c r="W33" s="298">
        <v>905</v>
      </c>
    </row>
    <row r="34" spans="1:23" ht="21">
      <c r="A34" s="263">
        <v>26</v>
      </c>
      <c r="B34" s="611" t="s">
        <v>690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>
        <v>29</v>
      </c>
      <c r="P34" s="298">
        <v>11</v>
      </c>
      <c r="Q34" s="298">
        <v>29</v>
      </c>
      <c r="R34" s="298">
        <f t="shared" si="2"/>
        <v>69</v>
      </c>
      <c r="S34" s="298">
        <v>21</v>
      </c>
      <c r="T34" s="298">
        <v>25</v>
      </c>
      <c r="U34" s="298">
        <v>12</v>
      </c>
      <c r="V34" s="323">
        <f t="shared" si="3"/>
        <v>58</v>
      </c>
      <c r="W34" s="298">
        <f t="shared" si="4"/>
        <v>127</v>
      </c>
    </row>
    <row r="35" spans="1:23" ht="21">
      <c r="A35" s="1048" t="s">
        <v>745</v>
      </c>
      <c r="B35" s="1049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>
        <f>SUM(O27:O34)</f>
        <v>708</v>
      </c>
      <c r="P35" s="460">
        <f aca="true" t="shared" si="5" ref="P35:W35">SUM(P27:P34)</f>
        <v>758</v>
      </c>
      <c r="Q35" s="460">
        <f t="shared" si="5"/>
        <v>617</v>
      </c>
      <c r="R35" s="460">
        <f t="shared" si="5"/>
        <v>2083</v>
      </c>
      <c r="S35" s="460">
        <f t="shared" si="5"/>
        <v>452</v>
      </c>
      <c r="T35" s="460">
        <f t="shared" si="5"/>
        <v>557</v>
      </c>
      <c r="U35" s="460">
        <f t="shared" si="5"/>
        <v>423</v>
      </c>
      <c r="V35" s="460">
        <f t="shared" si="5"/>
        <v>1432</v>
      </c>
      <c r="W35" s="460">
        <f t="shared" si="5"/>
        <v>3515</v>
      </c>
    </row>
    <row r="36" spans="1:23" ht="21">
      <c r="A36" s="616">
        <v>27</v>
      </c>
      <c r="B36" s="617" t="s">
        <v>362</v>
      </c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>
        <v>168</v>
      </c>
      <c r="P36" s="746">
        <v>181</v>
      </c>
      <c r="Q36" s="746">
        <v>133</v>
      </c>
      <c r="R36" s="746">
        <f>SUM(O36:Q36)</f>
        <v>482</v>
      </c>
      <c r="S36" s="746">
        <v>83</v>
      </c>
      <c r="T36" s="746">
        <v>87</v>
      </c>
      <c r="U36" s="746">
        <v>68</v>
      </c>
      <c r="V36" s="747">
        <v>238</v>
      </c>
      <c r="W36" s="746">
        <v>720</v>
      </c>
    </row>
    <row r="37" spans="1:23" ht="21">
      <c r="A37" s="616">
        <v>28</v>
      </c>
      <c r="B37" s="617" t="s">
        <v>366</v>
      </c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>
        <v>225</v>
      </c>
      <c r="P37" s="746">
        <v>157</v>
      </c>
      <c r="Q37" s="746">
        <v>178</v>
      </c>
      <c r="R37" s="746">
        <f>SUM(O37:Q37)</f>
        <v>560</v>
      </c>
      <c r="S37" s="746">
        <v>152</v>
      </c>
      <c r="T37" s="746">
        <v>108</v>
      </c>
      <c r="U37" s="746">
        <v>71</v>
      </c>
      <c r="V37" s="747">
        <v>331</v>
      </c>
      <c r="W37" s="746">
        <v>891</v>
      </c>
    </row>
    <row r="38" spans="1:23" ht="21">
      <c r="A38" s="616">
        <v>29</v>
      </c>
      <c r="B38" s="617" t="s">
        <v>371</v>
      </c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>
        <v>45</v>
      </c>
      <c r="P38" s="746">
        <v>44</v>
      </c>
      <c r="Q38" s="746">
        <v>48</v>
      </c>
      <c r="R38" s="746">
        <f>SUM(O38:Q38)</f>
        <v>137</v>
      </c>
      <c r="S38" s="746">
        <v>7</v>
      </c>
      <c r="T38" s="746">
        <v>3</v>
      </c>
      <c r="U38" s="746">
        <v>14</v>
      </c>
      <c r="V38" s="747">
        <v>24</v>
      </c>
      <c r="W38" s="746">
        <v>161</v>
      </c>
    </row>
    <row r="39" spans="1:23" ht="21">
      <c r="A39" s="616">
        <v>30</v>
      </c>
      <c r="B39" s="617" t="s">
        <v>376</v>
      </c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>
        <v>96</v>
      </c>
      <c r="P39" s="746">
        <v>141</v>
      </c>
      <c r="Q39" s="746">
        <v>173</v>
      </c>
      <c r="R39" s="746">
        <f>SUM(O39:Q39)</f>
        <v>410</v>
      </c>
      <c r="S39" s="746">
        <v>101</v>
      </c>
      <c r="T39" s="746">
        <v>58</v>
      </c>
      <c r="U39" s="746">
        <v>69</v>
      </c>
      <c r="V39" s="747">
        <v>228</v>
      </c>
      <c r="W39" s="746">
        <v>638</v>
      </c>
    </row>
    <row r="40" spans="1:23" ht="21">
      <c r="A40" s="1050" t="s">
        <v>746</v>
      </c>
      <c r="B40" s="1051"/>
      <c r="C40" s="748"/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>
        <f>SUM(O36:O39)</f>
        <v>534</v>
      </c>
      <c r="P40" s="748">
        <f aca="true" t="shared" si="6" ref="P40:W40">SUM(P36:P39)</f>
        <v>523</v>
      </c>
      <c r="Q40" s="748">
        <f t="shared" si="6"/>
        <v>532</v>
      </c>
      <c r="R40" s="748">
        <f t="shared" si="6"/>
        <v>1589</v>
      </c>
      <c r="S40" s="748">
        <f t="shared" si="6"/>
        <v>343</v>
      </c>
      <c r="T40" s="748">
        <f t="shared" si="6"/>
        <v>256</v>
      </c>
      <c r="U40" s="748">
        <f t="shared" si="6"/>
        <v>222</v>
      </c>
      <c r="V40" s="748">
        <f t="shared" si="6"/>
        <v>821</v>
      </c>
      <c r="W40" s="748">
        <f t="shared" si="6"/>
        <v>2410</v>
      </c>
    </row>
    <row r="41" spans="1:23" ht="21">
      <c r="A41" s="531">
        <v>31</v>
      </c>
      <c r="B41" s="618" t="s">
        <v>458</v>
      </c>
      <c r="C41" s="484">
        <v>0</v>
      </c>
      <c r="D41" s="484">
        <v>0</v>
      </c>
      <c r="E41" s="484">
        <v>0</v>
      </c>
      <c r="F41" s="484">
        <v>0</v>
      </c>
      <c r="G41" s="484">
        <f>SUM(C41:F41)</f>
        <v>0</v>
      </c>
      <c r="H41" s="484">
        <v>0</v>
      </c>
      <c r="I41" s="484">
        <v>0</v>
      </c>
      <c r="J41" s="484">
        <v>0</v>
      </c>
      <c r="K41" s="484">
        <v>0</v>
      </c>
      <c r="L41" s="484">
        <v>0</v>
      </c>
      <c r="M41" s="484">
        <v>0</v>
      </c>
      <c r="N41" s="484">
        <f>SUM(H41:M41)</f>
        <v>0</v>
      </c>
      <c r="O41" s="484">
        <v>524</v>
      </c>
      <c r="P41" s="484">
        <v>462</v>
      </c>
      <c r="Q41" s="484">
        <v>426</v>
      </c>
      <c r="R41" s="484">
        <f>SUM(O41:Q41)</f>
        <v>1412</v>
      </c>
      <c r="S41" s="484">
        <v>328</v>
      </c>
      <c r="T41" s="484">
        <v>352</v>
      </c>
      <c r="U41" s="484">
        <v>343</v>
      </c>
      <c r="V41" s="484">
        <f>SUM(S41:U41)</f>
        <v>1023</v>
      </c>
      <c r="W41" s="484">
        <f>R41+V41</f>
        <v>2435</v>
      </c>
    </row>
    <row r="42" spans="1:23" ht="21">
      <c r="A42" s="531">
        <v>32</v>
      </c>
      <c r="B42" s="618" t="s">
        <v>459</v>
      </c>
      <c r="C42" s="484">
        <v>0</v>
      </c>
      <c r="D42" s="484">
        <v>0</v>
      </c>
      <c r="E42" s="484">
        <v>0</v>
      </c>
      <c r="F42" s="484">
        <v>0</v>
      </c>
      <c r="G42" s="484">
        <f>SUM(C42:F42)</f>
        <v>0</v>
      </c>
      <c r="H42" s="484">
        <v>0</v>
      </c>
      <c r="I42" s="484">
        <v>0</v>
      </c>
      <c r="J42" s="484">
        <v>0</v>
      </c>
      <c r="K42" s="484">
        <v>0</v>
      </c>
      <c r="L42" s="484">
        <v>0</v>
      </c>
      <c r="M42" s="484">
        <v>0</v>
      </c>
      <c r="N42" s="484">
        <f>SUM(H42:M42)</f>
        <v>0</v>
      </c>
      <c r="O42" s="484">
        <v>72</v>
      </c>
      <c r="P42" s="484">
        <v>82</v>
      </c>
      <c r="Q42" s="484">
        <v>70</v>
      </c>
      <c r="R42" s="484">
        <f>SUM(O42:Q42)</f>
        <v>224</v>
      </c>
      <c r="S42" s="484">
        <v>54</v>
      </c>
      <c r="T42" s="484">
        <v>40</v>
      </c>
      <c r="U42" s="484">
        <v>52</v>
      </c>
      <c r="V42" s="484">
        <f>SUM(S42:U42)</f>
        <v>146</v>
      </c>
      <c r="W42" s="484">
        <f>R42+V42</f>
        <v>370</v>
      </c>
    </row>
    <row r="43" spans="1:23" ht="21">
      <c r="A43" s="1054" t="s">
        <v>747</v>
      </c>
      <c r="B43" s="1055"/>
      <c r="C43" s="757">
        <f>SUM(C41:C42)</f>
        <v>0</v>
      </c>
      <c r="D43" s="757">
        <f aca="true" t="shared" si="7" ref="D43:W43">SUM(D41:D42)</f>
        <v>0</v>
      </c>
      <c r="E43" s="757">
        <f t="shared" si="7"/>
        <v>0</v>
      </c>
      <c r="F43" s="757">
        <f t="shared" si="7"/>
        <v>0</v>
      </c>
      <c r="G43" s="757">
        <f t="shared" si="7"/>
        <v>0</v>
      </c>
      <c r="H43" s="757">
        <f t="shared" si="7"/>
        <v>0</v>
      </c>
      <c r="I43" s="757">
        <f t="shared" si="7"/>
        <v>0</v>
      </c>
      <c r="J43" s="757">
        <f t="shared" si="7"/>
        <v>0</v>
      </c>
      <c r="K43" s="757">
        <f t="shared" si="7"/>
        <v>0</v>
      </c>
      <c r="L43" s="757">
        <f t="shared" si="7"/>
        <v>0</v>
      </c>
      <c r="M43" s="757">
        <f t="shared" si="7"/>
        <v>0</v>
      </c>
      <c r="N43" s="757">
        <f t="shared" si="7"/>
        <v>0</v>
      </c>
      <c r="O43" s="757">
        <f t="shared" si="7"/>
        <v>596</v>
      </c>
      <c r="P43" s="757">
        <f t="shared" si="7"/>
        <v>544</v>
      </c>
      <c r="Q43" s="757">
        <f t="shared" si="7"/>
        <v>496</v>
      </c>
      <c r="R43" s="757">
        <f t="shared" si="7"/>
        <v>1636</v>
      </c>
      <c r="S43" s="757">
        <f t="shared" si="7"/>
        <v>382</v>
      </c>
      <c r="T43" s="757">
        <f t="shared" si="7"/>
        <v>392</v>
      </c>
      <c r="U43" s="757">
        <f t="shared" si="7"/>
        <v>395</v>
      </c>
      <c r="V43" s="757">
        <f t="shared" si="7"/>
        <v>1169</v>
      </c>
      <c r="W43" s="757">
        <f t="shared" si="7"/>
        <v>2805</v>
      </c>
    </row>
    <row r="44" spans="1:23" ht="21">
      <c r="A44" s="575">
        <v>33</v>
      </c>
      <c r="B44" s="619" t="s">
        <v>718</v>
      </c>
      <c r="C44" s="323">
        <f aca="true" t="shared" si="8" ref="C44:N44">SUM(C42:C43)</f>
        <v>0</v>
      </c>
      <c r="D44" s="323">
        <f t="shared" si="8"/>
        <v>0</v>
      </c>
      <c r="E44" s="323">
        <f t="shared" si="8"/>
        <v>0</v>
      </c>
      <c r="F44" s="323">
        <f t="shared" si="8"/>
        <v>0</v>
      </c>
      <c r="G44" s="323">
        <f t="shared" si="8"/>
        <v>0</v>
      </c>
      <c r="H44" s="323">
        <f t="shared" si="8"/>
        <v>0</v>
      </c>
      <c r="I44" s="323">
        <f t="shared" si="8"/>
        <v>0</v>
      </c>
      <c r="J44" s="323">
        <f t="shared" si="8"/>
        <v>0</v>
      </c>
      <c r="K44" s="323">
        <f t="shared" si="8"/>
        <v>0</v>
      </c>
      <c r="L44" s="323">
        <f t="shared" si="8"/>
        <v>0</v>
      </c>
      <c r="M44" s="323">
        <f t="shared" si="8"/>
        <v>0</v>
      </c>
      <c r="N44" s="323">
        <f t="shared" si="8"/>
        <v>0</v>
      </c>
      <c r="O44" s="742">
        <v>18</v>
      </c>
      <c r="P44" s="742">
        <v>45</v>
      </c>
      <c r="Q44" s="742">
        <v>23</v>
      </c>
      <c r="R44" s="742">
        <v>86</v>
      </c>
      <c r="S44" s="742">
        <v>23</v>
      </c>
      <c r="T44" s="742">
        <v>32</v>
      </c>
      <c r="U44" s="742">
        <v>15</v>
      </c>
      <c r="V44" s="741">
        <v>70</v>
      </c>
      <c r="W44" s="742">
        <v>156</v>
      </c>
    </row>
    <row r="45" spans="1:23" ht="21">
      <c r="A45" s="575">
        <v>34</v>
      </c>
      <c r="B45" s="619" t="s">
        <v>691</v>
      </c>
      <c r="C45" s="323">
        <f aca="true" t="shared" si="9" ref="C45:N45">SUM(C43:C44)</f>
        <v>0</v>
      </c>
      <c r="D45" s="323">
        <f t="shared" si="9"/>
        <v>0</v>
      </c>
      <c r="E45" s="323">
        <f t="shared" si="9"/>
        <v>0</v>
      </c>
      <c r="F45" s="323">
        <f t="shared" si="9"/>
        <v>0</v>
      </c>
      <c r="G45" s="323">
        <f t="shared" si="9"/>
        <v>0</v>
      </c>
      <c r="H45" s="323">
        <f t="shared" si="9"/>
        <v>0</v>
      </c>
      <c r="I45" s="323">
        <f t="shared" si="9"/>
        <v>0</v>
      </c>
      <c r="J45" s="323">
        <f t="shared" si="9"/>
        <v>0</v>
      </c>
      <c r="K45" s="323">
        <f t="shared" si="9"/>
        <v>0</v>
      </c>
      <c r="L45" s="323">
        <f t="shared" si="9"/>
        <v>0</v>
      </c>
      <c r="M45" s="323">
        <f t="shared" si="9"/>
        <v>0</v>
      </c>
      <c r="N45" s="323">
        <f t="shared" si="9"/>
        <v>0</v>
      </c>
      <c r="O45" s="742">
        <v>56</v>
      </c>
      <c r="P45" s="742">
        <v>62</v>
      </c>
      <c r="Q45" s="742">
        <v>67</v>
      </c>
      <c r="R45" s="742">
        <f>SUM(O45:Q45)</f>
        <v>185</v>
      </c>
      <c r="S45" s="742">
        <v>27</v>
      </c>
      <c r="T45" s="742">
        <v>22</v>
      </c>
      <c r="U45" s="742">
        <v>20</v>
      </c>
      <c r="V45" s="741">
        <v>69</v>
      </c>
      <c r="W45" s="742">
        <f>R45+V45</f>
        <v>254</v>
      </c>
    </row>
    <row r="46" spans="1:23" ht="21">
      <c r="A46" s="1048" t="s">
        <v>748</v>
      </c>
      <c r="B46" s="1049"/>
      <c r="C46" s="757">
        <f aca="true" t="shared" si="10" ref="C46:N46">SUM(C44:C45)</f>
        <v>0</v>
      </c>
      <c r="D46" s="757">
        <f t="shared" si="10"/>
        <v>0</v>
      </c>
      <c r="E46" s="757">
        <f t="shared" si="10"/>
        <v>0</v>
      </c>
      <c r="F46" s="757">
        <f t="shared" si="10"/>
        <v>0</v>
      </c>
      <c r="G46" s="757">
        <f t="shared" si="10"/>
        <v>0</v>
      </c>
      <c r="H46" s="757">
        <f t="shared" si="10"/>
        <v>0</v>
      </c>
      <c r="I46" s="757">
        <f t="shared" si="10"/>
        <v>0</v>
      </c>
      <c r="J46" s="757">
        <f t="shared" si="10"/>
        <v>0</v>
      </c>
      <c r="K46" s="757">
        <f t="shared" si="10"/>
        <v>0</v>
      </c>
      <c r="L46" s="757">
        <f t="shared" si="10"/>
        <v>0</v>
      </c>
      <c r="M46" s="757">
        <f t="shared" si="10"/>
        <v>0</v>
      </c>
      <c r="N46" s="757">
        <f t="shared" si="10"/>
        <v>0</v>
      </c>
      <c r="O46" s="460">
        <f>SUM(O44:O45)</f>
        <v>74</v>
      </c>
      <c r="P46" s="460">
        <f aca="true" t="shared" si="11" ref="P46:W46">SUM(P44:P45)</f>
        <v>107</v>
      </c>
      <c r="Q46" s="460">
        <f t="shared" si="11"/>
        <v>90</v>
      </c>
      <c r="R46" s="460">
        <f t="shared" si="11"/>
        <v>271</v>
      </c>
      <c r="S46" s="460">
        <f t="shared" si="11"/>
        <v>50</v>
      </c>
      <c r="T46" s="460">
        <f t="shared" si="11"/>
        <v>54</v>
      </c>
      <c r="U46" s="460">
        <f t="shared" si="11"/>
        <v>35</v>
      </c>
      <c r="V46" s="460">
        <f t="shared" si="11"/>
        <v>139</v>
      </c>
      <c r="W46" s="460">
        <f t="shared" si="11"/>
        <v>410</v>
      </c>
    </row>
    <row r="47" spans="1:23" ht="21">
      <c r="A47" s="575">
        <v>35</v>
      </c>
      <c r="B47" s="619" t="s">
        <v>492</v>
      </c>
      <c r="C47" s="323">
        <f aca="true" t="shared" si="12" ref="C47:C52">SUM(C45:C46)</f>
        <v>0</v>
      </c>
      <c r="D47" s="323">
        <f aca="true" t="shared" si="13" ref="D47:D52">SUM(D45:D46)</f>
        <v>0</v>
      </c>
      <c r="E47" s="323">
        <f aca="true" t="shared" si="14" ref="E47:E52">SUM(E45:E46)</f>
        <v>0</v>
      </c>
      <c r="F47" s="323">
        <f aca="true" t="shared" si="15" ref="F47:F52">SUM(F45:F46)</f>
        <v>0</v>
      </c>
      <c r="G47" s="323">
        <f aca="true" t="shared" si="16" ref="G47:G52">SUM(G45:G46)</f>
        <v>0</v>
      </c>
      <c r="H47" s="323">
        <f aca="true" t="shared" si="17" ref="H47:H52">SUM(H45:H46)</f>
        <v>0</v>
      </c>
      <c r="I47" s="323">
        <f aca="true" t="shared" si="18" ref="I47:I52">SUM(I45:I46)</f>
        <v>0</v>
      </c>
      <c r="J47" s="323">
        <f aca="true" t="shared" si="19" ref="J47:J52">SUM(J45:J46)</f>
        <v>0</v>
      </c>
      <c r="K47" s="323">
        <f aca="true" t="shared" si="20" ref="K47:K52">SUM(K45:K46)</f>
        <v>0</v>
      </c>
      <c r="L47" s="323">
        <f aca="true" t="shared" si="21" ref="L47:L52">SUM(L45:L46)</f>
        <v>0</v>
      </c>
      <c r="M47" s="323">
        <f aca="true" t="shared" si="22" ref="M47:M52">SUM(M45:M46)</f>
        <v>0</v>
      </c>
      <c r="N47" s="323">
        <f aca="true" t="shared" si="23" ref="N47:N52">SUM(N45:N46)</f>
        <v>0</v>
      </c>
      <c r="O47" s="742">
        <v>228</v>
      </c>
      <c r="P47" s="742">
        <v>202</v>
      </c>
      <c r="Q47" s="742">
        <v>153</v>
      </c>
      <c r="R47" s="742">
        <f>SUM(O47:Q47)</f>
        <v>583</v>
      </c>
      <c r="S47" s="742">
        <v>176</v>
      </c>
      <c r="T47" s="742">
        <v>172</v>
      </c>
      <c r="U47" s="742">
        <v>148</v>
      </c>
      <c r="V47" s="741">
        <f>SUM(S47:U47)</f>
        <v>496</v>
      </c>
      <c r="W47" s="742">
        <f>SUM(V47,R47)</f>
        <v>1079</v>
      </c>
    </row>
    <row r="48" spans="1:23" ht="21">
      <c r="A48" s="575">
        <v>36</v>
      </c>
      <c r="B48" s="619" t="s">
        <v>498</v>
      </c>
      <c r="C48" s="323">
        <f t="shared" si="12"/>
        <v>0</v>
      </c>
      <c r="D48" s="323">
        <f t="shared" si="13"/>
        <v>0</v>
      </c>
      <c r="E48" s="323">
        <f t="shared" si="14"/>
        <v>0</v>
      </c>
      <c r="F48" s="323">
        <f t="shared" si="15"/>
        <v>0</v>
      </c>
      <c r="G48" s="323">
        <f t="shared" si="16"/>
        <v>0</v>
      </c>
      <c r="H48" s="323">
        <f t="shared" si="17"/>
        <v>0</v>
      </c>
      <c r="I48" s="323">
        <f t="shared" si="18"/>
        <v>0</v>
      </c>
      <c r="J48" s="323">
        <f t="shared" si="19"/>
        <v>0</v>
      </c>
      <c r="K48" s="323">
        <f t="shared" si="20"/>
        <v>0</v>
      </c>
      <c r="L48" s="323">
        <f t="shared" si="21"/>
        <v>0</v>
      </c>
      <c r="M48" s="323">
        <f t="shared" si="22"/>
        <v>0</v>
      </c>
      <c r="N48" s="323">
        <f t="shared" si="23"/>
        <v>0</v>
      </c>
      <c r="O48" s="742">
        <v>72</v>
      </c>
      <c r="P48" s="742">
        <v>52</v>
      </c>
      <c r="Q48" s="742">
        <v>0</v>
      </c>
      <c r="R48" s="742">
        <f>SUM(O48:Q48)</f>
        <v>124</v>
      </c>
      <c r="S48" s="742">
        <v>0</v>
      </c>
      <c r="T48" s="742">
        <v>0</v>
      </c>
      <c r="U48" s="742">
        <v>0</v>
      </c>
      <c r="V48" s="741">
        <f>SUM(S48:U48)</f>
        <v>0</v>
      </c>
      <c r="W48" s="742">
        <f>SUM(V48,R48)</f>
        <v>124</v>
      </c>
    </row>
    <row r="49" spans="1:23" ht="21">
      <c r="A49" s="575">
        <v>37</v>
      </c>
      <c r="B49" s="619" t="s">
        <v>501</v>
      </c>
      <c r="C49" s="323">
        <f t="shared" si="12"/>
        <v>0</v>
      </c>
      <c r="D49" s="323">
        <f t="shared" si="13"/>
        <v>0</v>
      </c>
      <c r="E49" s="323">
        <f t="shared" si="14"/>
        <v>0</v>
      </c>
      <c r="F49" s="323">
        <f t="shared" si="15"/>
        <v>0</v>
      </c>
      <c r="G49" s="323">
        <f t="shared" si="16"/>
        <v>0</v>
      </c>
      <c r="H49" s="323">
        <f t="shared" si="17"/>
        <v>0</v>
      </c>
      <c r="I49" s="323">
        <f t="shared" si="18"/>
        <v>0</v>
      </c>
      <c r="J49" s="323">
        <f t="shared" si="19"/>
        <v>0</v>
      </c>
      <c r="K49" s="323">
        <f t="shared" si="20"/>
        <v>0</v>
      </c>
      <c r="L49" s="323">
        <f t="shared" si="21"/>
        <v>0</v>
      </c>
      <c r="M49" s="323">
        <f t="shared" si="22"/>
        <v>0</v>
      </c>
      <c r="N49" s="323">
        <f t="shared" si="23"/>
        <v>0</v>
      </c>
      <c r="O49" s="742">
        <v>106</v>
      </c>
      <c r="P49" s="742">
        <v>114</v>
      </c>
      <c r="Q49" s="742">
        <v>99</v>
      </c>
      <c r="R49" s="742">
        <f>SUM(O49:Q49)</f>
        <v>319</v>
      </c>
      <c r="S49" s="742">
        <v>60</v>
      </c>
      <c r="T49" s="742">
        <v>44</v>
      </c>
      <c r="U49" s="742">
        <v>48</v>
      </c>
      <c r="V49" s="741">
        <f>SUM(S49:U49)</f>
        <v>152</v>
      </c>
      <c r="W49" s="742">
        <f>SUM(V49,R49)</f>
        <v>471</v>
      </c>
    </row>
    <row r="50" spans="1:23" ht="21">
      <c r="A50" s="575">
        <v>38</v>
      </c>
      <c r="B50" s="619" t="s">
        <v>522</v>
      </c>
      <c r="C50" s="323">
        <f t="shared" si="12"/>
        <v>0</v>
      </c>
      <c r="D50" s="323">
        <f t="shared" si="13"/>
        <v>0</v>
      </c>
      <c r="E50" s="323">
        <f t="shared" si="14"/>
        <v>0</v>
      </c>
      <c r="F50" s="323">
        <f t="shared" si="15"/>
        <v>0</v>
      </c>
      <c r="G50" s="323">
        <f t="shared" si="16"/>
        <v>0</v>
      </c>
      <c r="H50" s="323">
        <f t="shared" si="17"/>
        <v>0</v>
      </c>
      <c r="I50" s="323">
        <f t="shared" si="18"/>
        <v>0</v>
      </c>
      <c r="J50" s="323">
        <f t="shared" si="19"/>
        <v>0</v>
      </c>
      <c r="K50" s="323">
        <f t="shared" si="20"/>
        <v>0</v>
      </c>
      <c r="L50" s="323">
        <f t="shared" si="21"/>
        <v>0</v>
      </c>
      <c r="M50" s="323">
        <f t="shared" si="22"/>
        <v>0</v>
      </c>
      <c r="N50" s="323">
        <f t="shared" si="23"/>
        <v>0</v>
      </c>
      <c r="O50" s="742">
        <v>66</v>
      </c>
      <c r="P50" s="742">
        <v>59</v>
      </c>
      <c r="Q50" s="742">
        <v>73</v>
      </c>
      <c r="R50" s="742">
        <f>SUM(O50:Q50)</f>
        <v>198</v>
      </c>
      <c r="S50" s="742">
        <v>0</v>
      </c>
      <c r="T50" s="742">
        <v>0</v>
      </c>
      <c r="U50" s="742">
        <v>0</v>
      </c>
      <c r="V50" s="741">
        <f>SUM(S50:U50)</f>
        <v>0</v>
      </c>
      <c r="W50" s="742">
        <f>SUM(V50,R50)</f>
        <v>198</v>
      </c>
    </row>
    <row r="51" spans="1:23" ht="21">
      <c r="A51" s="1048" t="s">
        <v>749</v>
      </c>
      <c r="B51" s="1049"/>
      <c r="C51" s="757">
        <f t="shared" si="12"/>
        <v>0</v>
      </c>
      <c r="D51" s="757">
        <f t="shared" si="13"/>
        <v>0</v>
      </c>
      <c r="E51" s="757">
        <f t="shared" si="14"/>
        <v>0</v>
      </c>
      <c r="F51" s="757">
        <f t="shared" si="15"/>
        <v>0</v>
      </c>
      <c r="G51" s="757">
        <f t="shared" si="16"/>
        <v>0</v>
      </c>
      <c r="H51" s="757">
        <f t="shared" si="17"/>
        <v>0</v>
      </c>
      <c r="I51" s="757">
        <f t="shared" si="18"/>
        <v>0</v>
      </c>
      <c r="J51" s="757">
        <f t="shared" si="19"/>
        <v>0</v>
      </c>
      <c r="K51" s="757">
        <f t="shared" si="20"/>
        <v>0</v>
      </c>
      <c r="L51" s="757">
        <f t="shared" si="21"/>
        <v>0</v>
      </c>
      <c r="M51" s="757">
        <f t="shared" si="22"/>
        <v>0</v>
      </c>
      <c r="N51" s="757">
        <f t="shared" si="23"/>
        <v>0</v>
      </c>
      <c r="O51" s="460">
        <f>SUM(O47:O50)</f>
        <v>472</v>
      </c>
      <c r="P51" s="460">
        <f aca="true" t="shared" si="24" ref="P51:W51">SUM(P47:P50)</f>
        <v>427</v>
      </c>
      <c r="Q51" s="460">
        <f t="shared" si="24"/>
        <v>325</v>
      </c>
      <c r="R51" s="460">
        <f t="shared" si="24"/>
        <v>1224</v>
      </c>
      <c r="S51" s="460">
        <f t="shared" si="24"/>
        <v>236</v>
      </c>
      <c r="T51" s="460">
        <f t="shared" si="24"/>
        <v>216</v>
      </c>
      <c r="U51" s="460">
        <f t="shared" si="24"/>
        <v>196</v>
      </c>
      <c r="V51" s="460">
        <f t="shared" si="24"/>
        <v>648</v>
      </c>
      <c r="W51" s="460">
        <f t="shared" si="24"/>
        <v>1872</v>
      </c>
    </row>
    <row r="52" spans="1:23" ht="21">
      <c r="A52" s="261" t="s">
        <v>660</v>
      </c>
      <c r="B52" s="266" t="s">
        <v>530</v>
      </c>
      <c r="C52" s="323">
        <f t="shared" si="12"/>
        <v>0</v>
      </c>
      <c r="D52" s="323">
        <f t="shared" si="13"/>
        <v>0</v>
      </c>
      <c r="E52" s="323">
        <f t="shared" si="14"/>
        <v>0</v>
      </c>
      <c r="F52" s="323">
        <f t="shared" si="15"/>
        <v>0</v>
      </c>
      <c r="G52" s="323">
        <f t="shared" si="16"/>
        <v>0</v>
      </c>
      <c r="H52" s="323">
        <f t="shared" si="17"/>
        <v>0</v>
      </c>
      <c r="I52" s="323">
        <f t="shared" si="18"/>
        <v>0</v>
      </c>
      <c r="J52" s="323">
        <f t="shared" si="19"/>
        <v>0</v>
      </c>
      <c r="K52" s="323">
        <f t="shared" si="20"/>
        <v>0</v>
      </c>
      <c r="L52" s="323">
        <f t="shared" si="21"/>
        <v>0</v>
      </c>
      <c r="M52" s="323">
        <f t="shared" si="22"/>
        <v>0</v>
      </c>
      <c r="N52" s="323">
        <f t="shared" si="23"/>
        <v>0</v>
      </c>
      <c r="O52" s="742">
        <v>58</v>
      </c>
      <c r="P52" s="742">
        <v>45</v>
      </c>
      <c r="Q52" s="742">
        <v>23</v>
      </c>
      <c r="R52" s="742">
        <v>126</v>
      </c>
      <c r="S52" s="742">
        <v>32</v>
      </c>
      <c r="T52" s="742">
        <v>18</v>
      </c>
      <c r="U52" s="742">
        <v>0</v>
      </c>
      <c r="V52" s="743">
        <v>50</v>
      </c>
      <c r="W52" s="742">
        <v>176</v>
      </c>
    </row>
    <row r="53" spans="1:23" ht="21">
      <c r="A53" s="261" t="s">
        <v>661</v>
      </c>
      <c r="B53" s="266" t="s">
        <v>535</v>
      </c>
      <c r="C53" s="742">
        <v>42</v>
      </c>
      <c r="D53" s="742">
        <v>160</v>
      </c>
      <c r="E53" s="742">
        <v>103</v>
      </c>
      <c r="F53" s="742">
        <v>47</v>
      </c>
      <c r="G53" s="742">
        <f>SUM(C53:F53)</f>
        <v>352</v>
      </c>
      <c r="H53" s="742">
        <v>0</v>
      </c>
      <c r="I53" s="742">
        <v>0</v>
      </c>
      <c r="J53" s="742">
        <v>0</v>
      </c>
      <c r="K53" s="742">
        <v>0</v>
      </c>
      <c r="L53" s="742">
        <v>0</v>
      </c>
      <c r="M53" s="742">
        <v>0</v>
      </c>
      <c r="N53" s="742">
        <v>0</v>
      </c>
      <c r="O53" s="742">
        <v>102</v>
      </c>
      <c r="P53" s="742">
        <v>94</v>
      </c>
      <c r="Q53" s="742">
        <v>94</v>
      </c>
      <c r="R53" s="742">
        <v>290</v>
      </c>
      <c r="S53" s="742">
        <v>88</v>
      </c>
      <c r="T53" s="742">
        <v>90</v>
      </c>
      <c r="U53" s="742">
        <v>63</v>
      </c>
      <c r="V53" s="743">
        <v>241</v>
      </c>
      <c r="W53" s="742">
        <v>883</v>
      </c>
    </row>
    <row r="54" spans="1:23" ht="21">
      <c r="A54" s="261" t="s">
        <v>662</v>
      </c>
      <c r="B54" s="262" t="s">
        <v>539</v>
      </c>
      <c r="C54" s="742">
        <v>0</v>
      </c>
      <c r="D54" s="742">
        <v>0</v>
      </c>
      <c r="E54" s="742">
        <v>0</v>
      </c>
      <c r="F54" s="742">
        <v>0</v>
      </c>
      <c r="G54" s="742">
        <v>0</v>
      </c>
      <c r="H54" s="742">
        <v>0</v>
      </c>
      <c r="I54" s="742">
        <v>0</v>
      </c>
      <c r="J54" s="742">
        <v>0</v>
      </c>
      <c r="K54" s="742">
        <v>0</v>
      </c>
      <c r="L54" s="742">
        <v>0</v>
      </c>
      <c r="M54" s="742">
        <v>0</v>
      </c>
      <c r="N54" s="742">
        <v>0</v>
      </c>
      <c r="O54" s="742">
        <v>87</v>
      </c>
      <c r="P54" s="742">
        <v>123</v>
      </c>
      <c r="Q54" s="742">
        <v>124</v>
      </c>
      <c r="R54" s="742">
        <v>334</v>
      </c>
      <c r="S54" s="742">
        <v>81</v>
      </c>
      <c r="T54" s="742">
        <v>37</v>
      </c>
      <c r="U54" s="742">
        <v>31</v>
      </c>
      <c r="V54" s="743">
        <v>149</v>
      </c>
      <c r="W54" s="742">
        <v>483</v>
      </c>
    </row>
    <row r="55" spans="1:23" ht="21">
      <c r="A55" s="1053" t="s">
        <v>750</v>
      </c>
      <c r="B55" s="1053"/>
      <c r="C55" s="460">
        <f>SUM(C52:C54)</f>
        <v>42</v>
      </c>
      <c r="D55" s="460">
        <f aca="true" t="shared" si="25" ref="D55:W55">SUM(D52:D54)</f>
        <v>160</v>
      </c>
      <c r="E55" s="460">
        <f t="shared" si="25"/>
        <v>103</v>
      </c>
      <c r="F55" s="460">
        <f t="shared" si="25"/>
        <v>47</v>
      </c>
      <c r="G55" s="757">
        <f t="shared" si="25"/>
        <v>352</v>
      </c>
      <c r="H55" s="758">
        <v>0</v>
      </c>
      <c r="I55" s="758">
        <v>0</v>
      </c>
      <c r="J55" s="758">
        <v>0</v>
      </c>
      <c r="K55" s="758">
        <v>0</v>
      </c>
      <c r="L55" s="758">
        <v>0</v>
      </c>
      <c r="M55" s="758">
        <v>0</v>
      </c>
      <c r="N55" s="758">
        <v>0</v>
      </c>
      <c r="O55" s="460">
        <f t="shared" si="25"/>
        <v>247</v>
      </c>
      <c r="P55" s="460">
        <f t="shared" si="25"/>
        <v>262</v>
      </c>
      <c r="Q55" s="460">
        <f t="shared" si="25"/>
        <v>241</v>
      </c>
      <c r="R55" s="460">
        <f t="shared" si="25"/>
        <v>750</v>
      </c>
      <c r="S55" s="460">
        <f t="shared" si="25"/>
        <v>201</v>
      </c>
      <c r="T55" s="460">
        <f t="shared" si="25"/>
        <v>145</v>
      </c>
      <c r="U55" s="460">
        <f t="shared" si="25"/>
        <v>94</v>
      </c>
      <c r="V55" s="460">
        <f t="shared" si="25"/>
        <v>440</v>
      </c>
      <c r="W55" s="460">
        <f t="shared" si="25"/>
        <v>1542</v>
      </c>
    </row>
    <row r="56" spans="1:24" ht="21">
      <c r="A56" s="298">
        <v>42</v>
      </c>
      <c r="B56" s="320" t="s">
        <v>563</v>
      </c>
      <c r="C56" s="298">
        <v>0</v>
      </c>
      <c r="D56" s="298">
        <v>0</v>
      </c>
      <c r="E56" s="298">
        <v>0</v>
      </c>
      <c r="F56" s="298">
        <v>0</v>
      </c>
      <c r="G56" s="323">
        <f>SUM(C56:F56)</f>
        <v>0</v>
      </c>
      <c r="H56" s="298">
        <v>0</v>
      </c>
      <c r="I56" s="298">
        <v>0</v>
      </c>
      <c r="J56" s="298">
        <v>0</v>
      </c>
      <c r="K56" s="298">
        <v>0</v>
      </c>
      <c r="L56" s="298">
        <v>0</v>
      </c>
      <c r="M56" s="298">
        <v>0</v>
      </c>
      <c r="N56" s="298">
        <v>0</v>
      </c>
      <c r="O56" s="298">
        <v>401</v>
      </c>
      <c r="P56" s="298">
        <v>317</v>
      </c>
      <c r="Q56" s="298">
        <v>292</v>
      </c>
      <c r="R56" s="298">
        <f>SUM(O56:Q56)</f>
        <v>1010</v>
      </c>
      <c r="S56" s="298">
        <v>250</v>
      </c>
      <c r="T56" s="298">
        <v>212</v>
      </c>
      <c r="U56" s="298">
        <v>197</v>
      </c>
      <c r="V56" s="298">
        <f>SUM(S56:U56)</f>
        <v>659</v>
      </c>
      <c r="W56" s="323">
        <f>G56+N56+R56+V56</f>
        <v>1669</v>
      </c>
      <c r="X56" s="612"/>
    </row>
    <row r="57" spans="1:24" ht="21">
      <c r="A57" s="298">
        <v>43</v>
      </c>
      <c r="B57" s="320" t="s">
        <v>693</v>
      </c>
      <c r="C57" s="298">
        <v>0</v>
      </c>
      <c r="D57" s="298">
        <v>0</v>
      </c>
      <c r="E57" s="298">
        <v>0</v>
      </c>
      <c r="F57" s="298">
        <v>0</v>
      </c>
      <c r="G57" s="323">
        <f>SUM(C57:F57)</f>
        <v>0</v>
      </c>
      <c r="H57" s="298">
        <v>0</v>
      </c>
      <c r="I57" s="298">
        <v>0</v>
      </c>
      <c r="J57" s="298">
        <v>0</v>
      </c>
      <c r="K57" s="298">
        <v>0</v>
      </c>
      <c r="L57" s="298">
        <v>0</v>
      </c>
      <c r="M57" s="298">
        <v>0</v>
      </c>
      <c r="N57" s="298">
        <v>0</v>
      </c>
      <c r="O57" s="298">
        <v>42</v>
      </c>
      <c r="P57" s="298">
        <v>38</v>
      </c>
      <c r="Q57" s="298">
        <v>66</v>
      </c>
      <c r="R57" s="298">
        <f>SUM(O57:Q57)</f>
        <v>146</v>
      </c>
      <c r="S57" s="298">
        <v>53</v>
      </c>
      <c r="T57" s="298">
        <v>58</v>
      </c>
      <c r="U57" s="298">
        <v>44</v>
      </c>
      <c r="V57" s="298">
        <f>SUM(S57:U57)</f>
        <v>155</v>
      </c>
      <c r="W57" s="323">
        <f>G57+N57+R57+V57</f>
        <v>301</v>
      </c>
      <c r="X57" s="612"/>
    </row>
    <row r="58" spans="1:23" ht="21">
      <c r="A58" s="1056" t="s">
        <v>751</v>
      </c>
      <c r="B58" s="1057"/>
      <c r="C58" s="758">
        <v>0</v>
      </c>
      <c r="D58" s="758">
        <v>0</v>
      </c>
      <c r="E58" s="758">
        <v>0</v>
      </c>
      <c r="F58" s="758">
        <v>0</v>
      </c>
      <c r="G58" s="757">
        <f aca="true" t="shared" si="26" ref="G58:G64">SUM(C58:F58)</f>
        <v>0</v>
      </c>
      <c r="H58" s="758">
        <v>0</v>
      </c>
      <c r="I58" s="758">
        <v>0</v>
      </c>
      <c r="J58" s="758">
        <v>0</v>
      </c>
      <c r="K58" s="758">
        <v>0</v>
      </c>
      <c r="L58" s="758">
        <v>0</v>
      </c>
      <c r="M58" s="758">
        <v>0</v>
      </c>
      <c r="N58" s="758">
        <v>0</v>
      </c>
      <c r="O58" s="757">
        <f>SUM(O56:O57)</f>
        <v>443</v>
      </c>
      <c r="P58" s="460">
        <f aca="true" t="shared" si="27" ref="P58:W58">SUM(P56:P57)</f>
        <v>355</v>
      </c>
      <c r="Q58" s="460">
        <f t="shared" si="27"/>
        <v>358</v>
      </c>
      <c r="R58" s="460">
        <f t="shared" si="27"/>
        <v>1156</v>
      </c>
      <c r="S58" s="460">
        <f t="shared" si="27"/>
        <v>303</v>
      </c>
      <c r="T58" s="460">
        <f t="shared" si="27"/>
        <v>270</v>
      </c>
      <c r="U58" s="460">
        <f t="shared" si="27"/>
        <v>241</v>
      </c>
      <c r="V58" s="460">
        <f t="shared" si="27"/>
        <v>814</v>
      </c>
      <c r="W58" s="460">
        <f t="shared" si="27"/>
        <v>1970</v>
      </c>
    </row>
    <row r="59" spans="1:23" ht="21">
      <c r="A59" s="531">
        <v>44</v>
      </c>
      <c r="B59" s="618" t="s">
        <v>592</v>
      </c>
      <c r="C59" s="298">
        <v>0</v>
      </c>
      <c r="D59" s="298">
        <v>0</v>
      </c>
      <c r="E59" s="298">
        <v>0</v>
      </c>
      <c r="F59" s="298">
        <v>0</v>
      </c>
      <c r="G59" s="323">
        <f t="shared" si="26"/>
        <v>0</v>
      </c>
      <c r="H59" s="742">
        <v>0</v>
      </c>
      <c r="I59" s="742">
        <v>0</v>
      </c>
      <c r="J59" s="742">
        <v>0</v>
      </c>
      <c r="K59" s="742">
        <v>0</v>
      </c>
      <c r="L59" s="742">
        <v>0</v>
      </c>
      <c r="M59" s="742">
        <v>0</v>
      </c>
      <c r="N59" s="742">
        <v>0</v>
      </c>
      <c r="O59" s="762">
        <v>1057</v>
      </c>
      <c r="P59" s="762">
        <v>928</v>
      </c>
      <c r="Q59" s="762">
        <v>825</v>
      </c>
      <c r="R59" s="762">
        <v>2810</v>
      </c>
      <c r="S59" s="762">
        <v>773</v>
      </c>
      <c r="T59" s="762">
        <v>716</v>
      </c>
      <c r="U59" s="762">
        <v>650</v>
      </c>
      <c r="V59" s="763">
        <v>2139</v>
      </c>
      <c r="W59" s="762">
        <v>4949</v>
      </c>
    </row>
    <row r="60" spans="1:77" s="615" customFormat="1" ht="21">
      <c r="A60" s="531">
        <v>45</v>
      </c>
      <c r="B60" s="618" t="s">
        <v>596</v>
      </c>
      <c r="C60" s="298">
        <v>0</v>
      </c>
      <c r="D60" s="298">
        <v>0</v>
      </c>
      <c r="E60" s="298">
        <v>0</v>
      </c>
      <c r="F60" s="298">
        <v>0</v>
      </c>
      <c r="G60" s="323">
        <f t="shared" si="26"/>
        <v>0</v>
      </c>
      <c r="H60" s="742">
        <v>0</v>
      </c>
      <c r="I60" s="742">
        <v>0</v>
      </c>
      <c r="J60" s="742">
        <v>0</v>
      </c>
      <c r="K60" s="742">
        <v>0</v>
      </c>
      <c r="L60" s="742">
        <v>0</v>
      </c>
      <c r="M60" s="742">
        <v>0</v>
      </c>
      <c r="N60" s="742">
        <v>0</v>
      </c>
      <c r="O60" s="484">
        <v>119</v>
      </c>
      <c r="P60" s="484">
        <v>87</v>
      </c>
      <c r="Q60" s="484">
        <v>117</v>
      </c>
      <c r="R60" s="484">
        <v>323</v>
      </c>
      <c r="S60" s="484">
        <v>102</v>
      </c>
      <c r="T60" s="484">
        <v>71</v>
      </c>
      <c r="U60" s="484">
        <v>66</v>
      </c>
      <c r="V60" s="492">
        <v>239</v>
      </c>
      <c r="W60" s="484">
        <v>562</v>
      </c>
      <c r="X60" s="612"/>
      <c r="Y60" s="612"/>
      <c r="Z60" s="613"/>
      <c r="AA60" s="613"/>
      <c r="AB60" s="613"/>
      <c r="AC60" s="613"/>
      <c r="AD60" s="613"/>
      <c r="AE60" s="614"/>
      <c r="AF60" s="614"/>
      <c r="AG60" s="614"/>
      <c r="AH60" s="614"/>
      <c r="AI60" s="614"/>
      <c r="AJ60" s="614"/>
      <c r="AK60" s="614"/>
      <c r="AL60" s="614"/>
      <c r="AM60" s="614"/>
      <c r="AN60" s="614"/>
      <c r="AO60" s="614"/>
      <c r="AP60" s="614"/>
      <c r="AQ60" s="614"/>
      <c r="AR60" s="614"/>
      <c r="AS60" s="614"/>
      <c r="AT60" s="614"/>
      <c r="AU60" s="614"/>
      <c r="AV60" s="614"/>
      <c r="AW60" s="614"/>
      <c r="AX60" s="614"/>
      <c r="AY60" s="614"/>
      <c r="AZ60" s="614"/>
      <c r="BA60" s="614"/>
      <c r="BB60" s="614"/>
      <c r="BC60" s="614"/>
      <c r="BD60" s="614"/>
      <c r="BE60" s="614"/>
      <c r="BF60" s="614"/>
      <c r="BG60" s="614"/>
      <c r="BH60" s="614"/>
      <c r="BI60" s="614"/>
      <c r="BJ60" s="614"/>
      <c r="BK60" s="614"/>
      <c r="BL60" s="614"/>
      <c r="BM60" s="614"/>
      <c r="BN60" s="614"/>
      <c r="BO60" s="614"/>
      <c r="BP60" s="614"/>
      <c r="BQ60" s="614"/>
      <c r="BR60" s="614"/>
      <c r="BS60" s="614"/>
      <c r="BT60" s="614"/>
      <c r="BU60" s="614"/>
      <c r="BV60" s="614"/>
      <c r="BW60" s="614"/>
      <c r="BX60" s="614"/>
      <c r="BY60" s="614"/>
    </row>
    <row r="61" spans="1:23" ht="21">
      <c r="A61" s="531">
        <v>46</v>
      </c>
      <c r="B61" s="618" t="s">
        <v>601</v>
      </c>
      <c r="C61" s="298">
        <v>0</v>
      </c>
      <c r="D61" s="298">
        <v>0</v>
      </c>
      <c r="E61" s="298">
        <v>0</v>
      </c>
      <c r="F61" s="298">
        <v>0</v>
      </c>
      <c r="G61" s="323">
        <f t="shared" si="26"/>
        <v>0</v>
      </c>
      <c r="H61" s="742">
        <v>0</v>
      </c>
      <c r="I61" s="742">
        <v>0</v>
      </c>
      <c r="J61" s="742">
        <v>0</v>
      </c>
      <c r="K61" s="742">
        <v>0</v>
      </c>
      <c r="L61" s="742">
        <v>0</v>
      </c>
      <c r="M61" s="742">
        <v>0</v>
      </c>
      <c r="N61" s="742">
        <v>0</v>
      </c>
      <c r="O61" s="484">
        <v>98</v>
      </c>
      <c r="P61" s="484">
        <v>137</v>
      </c>
      <c r="Q61" s="484">
        <v>105</v>
      </c>
      <c r="R61" s="484">
        <v>340</v>
      </c>
      <c r="S61" s="484">
        <v>63</v>
      </c>
      <c r="T61" s="484">
        <v>83</v>
      </c>
      <c r="U61" s="484">
        <v>86</v>
      </c>
      <c r="V61" s="492">
        <v>214</v>
      </c>
      <c r="W61" s="484">
        <v>554</v>
      </c>
    </row>
    <row r="62" spans="1:23" ht="21">
      <c r="A62" s="531">
        <v>47</v>
      </c>
      <c r="B62" s="618" t="s">
        <v>605</v>
      </c>
      <c r="C62" s="298">
        <v>0</v>
      </c>
      <c r="D62" s="298">
        <v>0</v>
      </c>
      <c r="E62" s="298">
        <v>0</v>
      </c>
      <c r="F62" s="298">
        <v>0</v>
      </c>
      <c r="G62" s="323">
        <f t="shared" si="26"/>
        <v>0</v>
      </c>
      <c r="H62" s="742">
        <v>0</v>
      </c>
      <c r="I62" s="742">
        <v>0</v>
      </c>
      <c r="J62" s="742">
        <v>0</v>
      </c>
      <c r="K62" s="742">
        <v>0</v>
      </c>
      <c r="L62" s="742">
        <v>0</v>
      </c>
      <c r="M62" s="742">
        <v>0</v>
      </c>
      <c r="N62" s="742">
        <v>0</v>
      </c>
      <c r="O62" s="484">
        <v>108</v>
      </c>
      <c r="P62" s="484">
        <v>71</v>
      </c>
      <c r="Q62" s="484">
        <v>56</v>
      </c>
      <c r="R62" s="484">
        <v>235</v>
      </c>
      <c r="S62" s="484">
        <v>33</v>
      </c>
      <c r="T62" s="484">
        <v>31</v>
      </c>
      <c r="U62" s="484">
        <v>31</v>
      </c>
      <c r="V62" s="492">
        <v>95</v>
      </c>
      <c r="W62" s="484">
        <v>330</v>
      </c>
    </row>
    <row r="63" spans="1:23" ht="21">
      <c r="A63" s="531">
        <v>48</v>
      </c>
      <c r="B63" s="618" t="s">
        <v>611</v>
      </c>
      <c r="C63" s="298">
        <v>0</v>
      </c>
      <c r="D63" s="298">
        <v>0</v>
      </c>
      <c r="E63" s="298">
        <v>0</v>
      </c>
      <c r="F63" s="298">
        <v>0</v>
      </c>
      <c r="G63" s="323">
        <f t="shared" si="26"/>
        <v>0</v>
      </c>
      <c r="H63" s="742">
        <v>0</v>
      </c>
      <c r="I63" s="742">
        <v>0</v>
      </c>
      <c r="J63" s="742">
        <v>0</v>
      </c>
      <c r="K63" s="742">
        <v>0</v>
      </c>
      <c r="L63" s="742">
        <v>0</v>
      </c>
      <c r="M63" s="742">
        <v>0</v>
      </c>
      <c r="N63" s="742">
        <v>0</v>
      </c>
      <c r="O63" s="484">
        <v>24</v>
      </c>
      <c r="P63" s="484">
        <v>29</v>
      </c>
      <c r="Q63" s="484">
        <v>25</v>
      </c>
      <c r="R63" s="484">
        <v>78</v>
      </c>
      <c r="S63" s="484">
        <v>13</v>
      </c>
      <c r="T63" s="484">
        <v>10</v>
      </c>
      <c r="U63" s="484">
        <v>0</v>
      </c>
      <c r="V63" s="484">
        <v>23</v>
      </c>
      <c r="W63" s="484">
        <v>101</v>
      </c>
    </row>
    <row r="64" spans="1:23" ht="21">
      <c r="A64" s="1054" t="s">
        <v>752</v>
      </c>
      <c r="B64" s="1055"/>
      <c r="C64" s="758">
        <v>0</v>
      </c>
      <c r="D64" s="758">
        <v>0</v>
      </c>
      <c r="E64" s="758">
        <v>0</v>
      </c>
      <c r="F64" s="758">
        <v>0</v>
      </c>
      <c r="G64" s="757">
        <f t="shared" si="26"/>
        <v>0</v>
      </c>
      <c r="H64" s="758">
        <v>0</v>
      </c>
      <c r="I64" s="758">
        <v>0</v>
      </c>
      <c r="J64" s="758">
        <v>0</v>
      </c>
      <c r="K64" s="758">
        <v>0</v>
      </c>
      <c r="L64" s="758">
        <v>0</v>
      </c>
      <c r="M64" s="758">
        <v>0</v>
      </c>
      <c r="N64" s="758">
        <v>0</v>
      </c>
      <c r="O64" s="757">
        <v>1405</v>
      </c>
      <c r="P64" s="460">
        <v>1253</v>
      </c>
      <c r="Q64" s="460">
        <v>1131</v>
      </c>
      <c r="R64" s="460">
        <v>3789</v>
      </c>
      <c r="S64" s="460">
        <v>987</v>
      </c>
      <c r="T64" s="460">
        <v>910</v>
      </c>
      <c r="U64" s="460">
        <v>834</v>
      </c>
      <c r="V64" s="460">
        <v>2713</v>
      </c>
      <c r="W64" s="460">
        <f>SUM(W59:W63)</f>
        <v>6496</v>
      </c>
    </row>
    <row r="65" spans="1:23" ht="21">
      <c r="A65" s="261" t="s">
        <v>674</v>
      </c>
      <c r="B65" s="262" t="s">
        <v>721</v>
      </c>
      <c r="C65" s="298">
        <v>47</v>
      </c>
      <c r="D65" s="298">
        <v>73</v>
      </c>
      <c r="E65" s="298">
        <v>135</v>
      </c>
      <c r="F65" s="298">
        <v>96</v>
      </c>
      <c r="G65" s="742">
        <f>SUM(C65:F65)</f>
        <v>351</v>
      </c>
      <c r="H65" s="298">
        <v>64</v>
      </c>
      <c r="I65" s="298">
        <v>73</v>
      </c>
      <c r="J65" s="298">
        <v>40</v>
      </c>
      <c r="K65" s="298">
        <v>28</v>
      </c>
      <c r="L65" s="298">
        <v>14</v>
      </c>
      <c r="M65" s="298">
        <v>0</v>
      </c>
      <c r="N65" s="742">
        <f>SUM(H65:M65)</f>
        <v>219</v>
      </c>
      <c r="O65" s="298">
        <v>96</v>
      </c>
      <c r="P65" s="298">
        <v>147</v>
      </c>
      <c r="Q65" s="298">
        <v>125</v>
      </c>
      <c r="R65" s="742">
        <f>SUM(O65:Q65)</f>
        <v>368</v>
      </c>
      <c r="S65" s="298">
        <v>63</v>
      </c>
      <c r="T65" s="298">
        <v>61</v>
      </c>
      <c r="U65" s="298">
        <v>39</v>
      </c>
      <c r="V65" s="742">
        <f>SUM(S65:U65)</f>
        <v>163</v>
      </c>
      <c r="W65" s="742">
        <f>SUM(V65,R65,N65,G65)</f>
        <v>1101</v>
      </c>
    </row>
    <row r="66" spans="1:23" ht="21">
      <c r="A66" s="1053" t="s">
        <v>753</v>
      </c>
      <c r="B66" s="1053"/>
      <c r="C66" s="460">
        <f>SUM(C65)</f>
        <v>47</v>
      </c>
      <c r="D66" s="460">
        <f aca="true" t="shared" si="28" ref="D66:W66">SUM(D65)</f>
        <v>73</v>
      </c>
      <c r="E66" s="460">
        <f t="shared" si="28"/>
        <v>135</v>
      </c>
      <c r="F66" s="460">
        <f t="shared" si="28"/>
        <v>96</v>
      </c>
      <c r="G66" s="460">
        <f t="shared" si="28"/>
        <v>351</v>
      </c>
      <c r="H66" s="460">
        <f t="shared" si="28"/>
        <v>64</v>
      </c>
      <c r="I66" s="460">
        <f t="shared" si="28"/>
        <v>73</v>
      </c>
      <c r="J66" s="460">
        <f t="shared" si="28"/>
        <v>40</v>
      </c>
      <c r="K66" s="460">
        <f t="shared" si="28"/>
        <v>28</v>
      </c>
      <c r="L66" s="460">
        <f t="shared" si="28"/>
        <v>14</v>
      </c>
      <c r="M66" s="460">
        <f t="shared" si="28"/>
        <v>0</v>
      </c>
      <c r="N66" s="460">
        <f t="shared" si="28"/>
        <v>219</v>
      </c>
      <c r="O66" s="460">
        <f t="shared" si="28"/>
        <v>96</v>
      </c>
      <c r="P66" s="460">
        <f t="shared" si="28"/>
        <v>147</v>
      </c>
      <c r="Q66" s="460">
        <f t="shared" si="28"/>
        <v>125</v>
      </c>
      <c r="R66" s="460">
        <f t="shared" si="28"/>
        <v>368</v>
      </c>
      <c r="S66" s="460">
        <f t="shared" si="28"/>
        <v>63</v>
      </c>
      <c r="T66" s="460">
        <f t="shared" si="28"/>
        <v>61</v>
      </c>
      <c r="U66" s="460">
        <f t="shared" si="28"/>
        <v>39</v>
      </c>
      <c r="V66" s="460">
        <f t="shared" si="28"/>
        <v>163</v>
      </c>
      <c r="W66" s="460">
        <f t="shared" si="28"/>
        <v>1101</v>
      </c>
    </row>
    <row r="67" spans="1:23" ht="21">
      <c r="A67" s="1048" t="s">
        <v>733</v>
      </c>
      <c r="B67" s="1049"/>
      <c r="C67" s="752">
        <f aca="true" t="shared" si="29" ref="C67:V67">C66+C64+C58+C55+C51+C46+C43+C40+C35+C26+C18</f>
        <v>89</v>
      </c>
      <c r="D67" s="752">
        <f t="shared" si="29"/>
        <v>353</v>
      </c>
      <c r="E67" s="752">
        <f t="shared" si="29"/>
        <v>358</v>
      </c>
      <c r="F67" s="752">
        <f t="shared" si="29"/>
        <v>241</v>
      </c>
      <c r="G67" s="752">
        <f t="shared" si="29"/>
        <v>1041</v>
      </c>
      <c r="H67" s="752">
        <f t="shared" si="29"/>
        <v>122</v>
      </c>
      <c r="I67" s="752">
        <f t="shared" si="29"/>
        <v>113</v>
      </c>
      <c r="J67" s="752">
        <f t="shared" si="29"/>
        <v>85</v>
      </c>
      <c r="K67" s="752">
        <f t="shared" si="29"/>
        <v>28</v>
      </c>
      <c r="L67" s="752">
        <f t="shared" si="29"/>
        <v>14</v>
      </c>
      <c r="M67" s="752">
        <f t="shared" si="29"/>
        <v>0</v>
      </c>
      <c r="N67" s="752">
        <f t="shared" si="29"/>
        <v>362</v>
      </c>
      <c r="O67" s="752">
        <f t="shared" si="29"/>
        <v>6814</v>
      </c>
      <c r="P67" s="752">
        <f t="shared" si="29"/>
        <v>6510</v>
      </c>
      <c r="Q67" s="752">
        <f t="shared" si="29"/>
        <v>5938</v>
      </c>
      <c r="R67" s="752">
        <f t="shared" si="29"/>
        <v>19262</v>
      </c>
      <c r="S67" s="752">
        <f t="shared" si="29"/>
        <v>4661</v>
      </c>
      <c r="T67" s="752">
        <f t="shared" si="29"/>
        <v>4349</v>
      </c>
      <c r="U67" s="752">
        <f t="shared" si="29"/>
        <v>3799</v>
      </c>
      <c r="V67" s="752">
        <f t="shared" si="29"/>
        <v>12791</v>
      </c>
      <c r="W67" s="752">
        <f>W66+W64+W58+W55+W51+W46+W43+W40+W35+W26+W18</f>
        <v>33450</v>
      </c>
    </row>
  </sheetData>
  <sheetProtection/>
  <mergeCells count="21">
    <mergeCell ref="A67:B67"/>
    <mergeCell ref="A66:B66"/>
    <mergeCell ref="W5:W6"/>
    <mergeCell ref="B4:B6"/>
    <mergeCell ref="A46:B46"/>
    <mergeCell ref="A43:B43"/>
    <mergeCell ref="A18:B18"/>
    <mergeCell ref="C4:W4"/>
    <mergeCell ref="A40:B40"/>
    <mergeCell ref="A2:W2"/>
    <mergeCell ref="A55:B55"/>
    <mergeCell ref="A64:B64"/>
    <mergeCell ref="A58:B58"/>
    <mergeCell ref="A35:B35"/>
    <mergeCell ref="A51:B51"/>
    <mergeCell ref="A1:W1"/>
    <mergeCell ref="C5:G5"/>
    <mergeCell ref="H5:N5"/>
    <mergeCell ref="O5:R5"/>
    <mergeCell ref="S5:V5"/>
    <mergeCell ref="A26:B26"/>
  </mergeCells>
  <printOptions/>
  <pageMargins left="0.1968503937007874" right="0.35433070866141736" top="0.7480314960629921" bottom="0.46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N248"/>
  <sheetViews>
    <sheetView zoomScale="70" zoomScaleNormal="70" zoomScalePageLayoutView="92" workbookViewId="0" topLeftCell="A1">
      <pane ySplit="4" topLeftCell="A233" activePane="bottomLeft" state="frozen"/>
      <selection pane="topLeft" activeCell="A1" sqref="A1"/>
      <selection pane="bottomLeft" activeCell="H247" sqref="H247"/>
    </sheetView>
  </sheetViews>
  <sheetFormatPr defaultColWidth="16.140625" defaultRowHeight="12.75"/>
  <cols>
    <col min="1" max="1" width="4.57421875" style="863" customWidth="1"/>
    <col min="2" max="2" width="16.57421875" style="864" customWidth="1"/>
    <col min="3" max="3" width="5.421875" style="864" customWidth="1"/>
    <col min="4" max="4" width="6.421875" style="865" customWidth="1"/>
    <col min="5" max="5" width="5.7109375" style="865" customWidth="1"/>
    <col min="6" max="6" width="6.7109375" style="865" customWidth="1"/>
    <col min="7" max="7" width="5.00390625" style="865" customWidth="1"/>
    <col min="8" max="8" width="5.57421875" style="866" customWidth="1"/>
    <col min="9" max="9" width="6.7109375" style="865" customWidth="1"/>
    <col min="10" max="11" width="6.421875" style="865" customWidth="1"/>
    <col min="12" max="12" width="6.140625" style="865" customWidth="1"/>
    <col min="13" max="13" width="6.7109375" style="867" customWidth="1"/>
    <col min="14" max="14" width="6.421875" style="865" customWidth="1"/>
    <col min="15" max="15" width="6.00390625" style="866" customWidth="1"/>
    <col min="16" max="16" width="7.00390625" style="865" customWidth="1"/>
    <col min="17" max="18" width="8.00390625" style="809" customWidth="1"/>
    <col min="19" max="19" width="8.140625" style="817" customWidth="1"/>
    <col min="20" max="20" width="8.00390625" style="809" customWidth="1"/>
    <col min="21" max="21" width="6.7109375" style="809" customWidth="1"/>
    <col min="22" max="22" width="8.00390625" style="809" customWidth="1"/>
    <col min="23" max="23" width="8.8515625" style="817" customWidth="1"/>
    <col min="24" max="24" width="7.8515625" style="868" customWidth="1"/>
    <col min="25" max="16384" width="16.140625" style="809" customWidth="1"/>
  </cols>
  <sheetData>
    <row r="1" spans="1:25" s="805" customFormat="1" ht="23.25">
      <c r="A1" s="1064" t="s">
        <v>816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1064"/>
      <c r="V1" s="1064"/>
      <c r="W1" s="1064"/>
      <c r="X1" s="1064"/>
      <c r="Y1" s="804"/>
    </row>
    <row r="2" spans="1:25" s="805" customFormat="1" ht="18.75">
      <c r="A2" s="1064" t="s">
        <v>795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  <c r="W2" s="1064"/>
      <c r="X2" s="1064"/>
      <c r="Y2" s="804"/>
    </row>
    <row r="3" spans="1:25" ht="18.75">
      <c r="A3" s="1065" t="s">
        <v>9</v>
      </c>
      <c r="B3" s="1065" t="s">
        <v>26</v>
      </c>
      <c r="C3" s="1066" t="s">
        <v>34</v>
      </c>
      <c r="D3" s="1068" t="s">
        <v>773</v>
      </c>
      <c r="E3" s="1068"/>
      <c r="F3" s="1068"/>
      <c r="G3" s="1068"/>
      <c r="H3" s="1068"/>
      <c r="I3" s="1069" t="s">
        <v>35</v>
      </c>
      <c r="J3" s="1069"/>
      <c r="K3" s="1069"/>
      <c r="L3" s="1069"/>
      <c r="M3" s="1069"/>
      <c r="N3" s="1069"/>
      <c r="O3" s="1069"/>
      <c r="P3" s="1069" t="s">
        <v>36</v>
      </c>
      <c r="Q3" s="1069"/>
      <c r="R3" s="1069"/>
      <c r="S3" s="1069"/>
      <c r="T3" s="1069" t="s">
        <v>37</v>
      </c>
      <c r="U3" s="1069"/>
      <c r="V3" s="1069"/>
      <c r="W3" s="1070"/>
      <c r="X3" s="808" t="s">
        <v>14</v>
      </c>
      <c r="Y3" s="805"/>
    </row>
    <row r="4" spans="1:25" ht="22.5" customHeight="1">
      <c r="A4" s="1065"/>
      <c r="B4" s="1065"/>
      <c r="C4" s="1067"/>
      <c r="D4" s="807" t="s">
        <v>59</v>
      </c>
      <c r="E4" s="807" t="s">
        <v>38</v>
      </c>
      <c r="F4" s="807" t="s">
        <v>39</v>
      </c>
      <c r="G4" s="807" t="s">
        <v>40</v>
      </c>
      <c r="H4" s="806" t="s">
        <v>14</v>
      </c>
      <c r="I4" s="807" t="s">
        <v>41</v>
      </c>
      <c r="J4" s="807" t="s">
        <v>42</v>
      </c>
      <c r="K4" s="807" t="s">
        <v>43</v>
      </c>
      <c r="L4" s="807" t="s">
        <v>44</v>
      </c>
      <c r="M4" s="807" t="s">
        <v>45</v>
      </c>
      <c r="N4" s="807" t="s">
        <v>46</v>
      </c>
      <c r="O4" s="806" t="s">
        <v>14</v>
      </c>
      <c r="P4" s="807" t="s">
        <v>47</v>
      </c>
      <c r="Q4" s="807" t="s">
        <v>48</v>
      </c>
      <c r="R4" s="807" t="s">
        <v>0</v>
      </c>
      <c r="S4" s="806" t="s">
        <v>14</v>
      </c>
      <c r="T4" s="807" t="s">
        <v>49</v>
      </c>
      <c r="U4" s="807" t="s">
        <v>50</v>
      </c>
      <c r="V4" s="807" t="s">
        <v>51</v>
      </c>
      <c r="W4" s="810" t="s">
        <v>14</v>
      </c>
      <c r="X4" s="811" t="s">
        <v>25</v>
      </c>
      <c r="Y4" s="805"/>
    </row>
    <row r="5" spans="1:24" ht="18.75" customHeight="1">
      <c r="A5" s="1071">
        <v>1</v>
      </c>
      <c r="B5" s="1072" t="s">
        <v>132</v>
      </c>
      <c r="C5" s="812" t="s">
        <v>17</v>
      </c>
      <c r="D5" s="813">
        <f aca="true" t="shared" si="0" ref="D5:S12">SUM(D3:D4)</f>
        <v>0</v>
      </c>
      <c r="E5" s="813">
        <f t="shared" si="0"/>
        <v>0</v>
      </c>
      <c r="F5" s="813">
        <f t="shared" si="0"/>
        <v>0</v>
      </c>
      <c r="G5" s="813">
        <f t="shared" si="0"/>
        <v>0</v>
      </c>
      <c r="H5" s="813">
        <f t="shared" si="0"/>
        <v>0</v>
      </c>
      <c r="I5" s="813">
        <f t="shared" si="0"/>
        <v>0</v>
      </c>
      <c r="J5" s="813">
        <f t="shared" si="0"/>
        <v>0</v>
      </c>
      <c r="K5" s="813">
        <f t="shared" si="0"/>
        <v>0</v>
      </c>
      <c r="L5" s="813">
        <f t="shared" si="0"/>
        <v>0</v>
      </c>
      <c r="M5" s="813">
        <f t="shared" si="0"/>
        <v>0</v>
      </c>
      <c r="N5" s="813">
        <f t="shared" si="0"/>
        <v>0</v>
      </c>
      <c r="O5" s="813">
        <f t="shared" si="0"/>
        <v>0</v>
      </c>
      <c r="P5" s="814">
        <v>242</v>
      </c>
      <c r="Q5" s="814">
        <v>280</v>
      </c>
      <c r="R5" s="814">
        <v>262</v>
      </c>
      <c r="S5" s="815">
        <f>SUM(P5:R5)</f>
        <v>784</v>
      </c>
      <c r="T5" s="814">
        <v>177</v>
      </c>
      <c r="U5" s="814">
        <v>177</v>
      </c>
      <c r="V5" s="814">
        <v>153</v>
      </c>
      <c r="W5" s="815">
        <f>SUM(T5:V5)</f>
        <v>507</v>
      </c>
      <c r="X5" s="815">
        <f aca="true" t="shared" si="1" ref="X5:X32">SUM(H5,O5,S5,W5)</f>
        <v>1291</v>
      </c>
    </row>
    <row r="6" spans="1:24" ht="18.75" customHeight="1">
      <c r="A6" s="1071"/>
      <c r="B6" s="1072"/>
      <c r="C6" s="812" t="s">
        <v>18</v>
      </c>
      <c r="D6" s="813">
        <f t="shared" si="0"/>
        <v>0</v>
      </c>
      <c r="E6" s="813">
        <f t="shared" si="0"/>
        <v>0</v>
      </c>
      <c r="F6" s="813">
        <f t="shared" si="0"/>
        <v>0</v>
      </c>
      <c r="G6" s="813">
        <f t="shared" si="0"/>
        <v>0</v>
      </c>
      <c r="H6" s="813">
        <f t="shared" si="0"/>
        <v>0</v>
      </c>
      <c r="I6" s="813">
        <f t="shared" si="0"/>
        <v>0</v>
      </c>
      <c r="J6" s="813">
        <f t="shared" si="0"/>
        <v>0</v>
      </c>
      <c r="K6" s="813">
        <f t="shared" si="0"/>
        <v>0</v>
      </c>
      <c r="L6" s="813">
        <f t="shared" si="0"/>
        <v>0</v>
      </c>
      <c r="M6" s="813">
        <f t="shared" si="0"/>
        <v>0</v>
      </c>
      <c r="N6" s="813">
        <f t="shared" si="0"/>
        <v>0</v>
      </c>
      <c r="O6" s="813">
        <f t="shared" si="0"/>
        <v>0</v>
      </c>
      <c r="P6" s="814">
        <v>452</v>
      </c>
      <c r="Q6" s="814">
        <v>589</v>
      </c>
      <c r="R6" s="814">
        <v>578</v>
      </c>
      <c r="S6" s="815">
        <f>SUM(P6:R6)</f>
        <v>1619</v>
      </c>
      <c r="T6" s="814">
        <v>434</v>
      </c>
      <c r="U6" s="814">
        <v>527</v>
      </c>
      <c r="V6" s="814">
        <v>495</v>
      </c>
      <c r="W6" s="815">
        <f>SUM(T6:V6)</f>
        <v>1456</v>
      </c>
      <c r="X6" s="815">
        <f t="shared" si="1"/>
        <v>3075</v>
      </c>
    </row>
    <row r="7" spans="1:24" s="817" customFormat="1" ht="18.75" customHeight="1">
      <c r="A7" s="1071"/>
      <c r="B7" s="1072"/>
      <c r="C7" s="816" t="s">
        <v>14</v>
      </c>
      <c r="D7" s="813">
        <f t="shared" si="0"/>
        <v>0</v>
      </c>
      <c r="E7" s="813">
        <f t="shared" si="0"/>
        <v>0</v>
      </c>
      <c r="F7" s="813">
        <f t="shared" si="0"/>
        <v>0</v>
      </c>
      <c r="G7" s="813">
        <f t="shared" si="0"/>
        <v>0</v>
      </c>
      <c r="H7" s="813">
        <f t="shared" si="0"/>
        <v>0</v>
      </c>
      <c r="I7" s="813">
        <f t="shared" si="0"/>
        <v>0</v>
      </c>
      <c r="J7" s="813">
        <f t="shared" si="0"/>
        <v>0</v>
      </c>
      <c r="K7" s="813">
        <f t="shared" si="0"/>
        <v>0</v>
      </c>
      <c r="L7" s="813">
        <f t="shared" si="0"/>
        <v>0</v>
      </c>
      <c r="M7" s="813">
        <f t="shared" si="0"/>
        <v>0</v>
      </c>
      <c r="N7" s="813">
        <f t="shared" si="0"/>
        <v>0</v>
      </c>
      <c r="O7" s="813">
        <f t="shared" si="0"/>
        <v>0</v>
      </c>
      <c r="P7" s="813">
        <f t="shared" si="0"/>
        <v>694</v>
      </c>
      <c r="Q7" s="813">
        <f t="shared" si="0"/>
        <v>869</v>
      </c>
      <c r="R7" s="813">
        <f t="shared" si="0"/>
        <v>840</v>
      </c>
      <c r="S7" s="813">
        <f t="shared" si="0"/>
        <v>2403</v>
      </c>
      <c r="T7" s="813">
        <f>SUM(T5:T6)</f>
        <v>611</v>
      </c>
      <c r="U7" s="813">
        <f>SUM(U5:U6)</f>
        <v>704</v>
      </c>
      <c r="V7" s="813">
        <f>SUM(V5:V6)</f>
        <v>648</v>
      </c>
      <c r="W7" s="813">
        <f>SUM(W5:W6)</f>
        <v>1963</v>
      </c>
      <c r="X7" s="815">
        <f t="shared" si="1"/>
        <v>4366</v>
      </c>
    </row>
    <row r="8" spans="1:24" ht="18.75" customHeight="1">
      <c r="A8" s="1071"/>
      <c r="B8" s="1072"/>
      <c r="C8" s="812" t="s">
        <v>16</v>
      </c>
      <c r="D8" s="813">
        <f t="shared" si="0"/>
        <v>0</v>
      </c>
      <c r="E8" s="813">
        <f t="shared" si="0"/>
        <v>0</v>
      </c>
      <c r="F8" s="813">
        <f t="shared" si="0"/>
        <v>0</v>
      </c>
      <c r="G8" s="813">
        <f t="shared" si="0"/>
        <v>0</v>
      </c>
      <c r="H8" s="813">
        <f t="shared" si="0"/>
        <v>0</v>
      </c>
      <c r="I8" s="813">
        <f t="shared" si="0"/>
        <v>0</v>
      </c>
      <c r="J8" s="813">
        <f t="shared" si="0"/>
        <v>0</v>
      </c>
      <c r="K8" s="813">
        <f t="shared" si="0"/>
        <v>0</v>
      </c>
      <c r="L8" s="813">
        <f t="shared" si="0"/>
        <v>0</v>
      </c>
      <c r="M8" s="813">
        <f t="shared" si="0"/>
        <v>0</v>
      </c>
      <c r="N8" s="813">
        <f t="shared" si="0"/>
        <v>0</v>
      </c>
      <c r="O8" s="813">
        <f t="shared" si="0"/>
        <v>0</v>
      </c>
      <c r="P8" s="814">
        <v>15</v>
      </c>
      <c r="Q8" s="814">
        <v>20</v>
      </c>
      <c r="R8" s="814">
        <v>20</v>
      </c>
      <c r="S8" s="815">
        <f>SUM(P8:R8)</f>
        <v>55</v>
      </c>
      <c r="T8" s="814">
        <v>14</v>
      </c>
      <c r="U8" s="814">
        <v>16</v>
      </c>
      <c r="V8" s="814">
        <v>15</v>
      </c>
      <c r="W8" s="815">
        <f>SUM(T8:V8)</f>
        <v>45</v>
      </c>
      <c r="X8" s="815">
        <f t="shared" si="1"/>
        <v>100</v>
      </c>
    </row>
    <row r="9" spans="1:24" ht="18.75" customHeight="1">
      <c r="A9" s="1071">
        <v>2</v>
      </c>
      <c r="B9" s="1072" t="s">
        <v>137</v>
      </c>
      <c r="C9" s="812" t="s">
        <v>17</v>
      </c>
      <c r="D9" s="813">
        <f>SUM(D7:D8)</f>
        <v>0</v>
      </c>
      <c r="E9" s="813">
        <v>56</v>
      </c>
      <c r="F9" s="813">
        <v>59</v>
      </c>
      <c r="G9" s="813">
        <v>54</v>
      </c>
      <c r="H9" s="813">
        <f>SUM(D9:G9)</f>
        <v>169</v>
      </c>
      <c r="I9" s="813">
        <v>35</v>
      </c>
      <c r="J9" s="813">
        <v>20</v>
      </c>
      <c r="K9" s="813">
        <v>29</v>
      </c>
      <c r="L9" s="813">
        <f t="shared" si="0"/>
        <v>0</v>
      </c>
      <c r="M9" s="813">
        <f t="shared" si="0"/>
        <v>0</v>
      </c>
      <c r="N9" s="813">
        <f t="shared" si="0"/>
        <v>0</v>
      </c>
      <c r="O9" s="813">
        <f>SUM(I9:N9)</f>
        <v>84</v>
      </c>
      <c r="P9" s="814">
        <v>36</v>
      </c>
      <c r="Q9" s="814">
        <v>35</v>
      </c>
      <c r="R9" s="814">
        <v>77</v>
      </c>
      <c r="S9" s="815">
        <f>SUM(P9:R9)</f>
        <v>148</v>
      </c>
      <c r="T9" s="814">
        <v>40</v>
      </c>
      <c r="U9" s="814">
        <v>41</v>
      </c>
      <c r="V9" s="814">
        <v>25</v>
      </c>
      <c r="W9" s="815">
        <f>SUM(T9:V9)</f>
        <v>106</v>
      </c>
      <c r="X9" s="815">
        <f t="shared" si="1"/>
        <v>507</v>
      </c>
    </row>
    <row r="10" spans="1:24" ht="18.75" customHeight="1">
      <c r="A10" s="1071"/>
      <c r="B10" s="1072"/>
      <c r="C10" s="812" t="s">
        <v>18</v>
      </c>
      <c r="D10" s="813">
        <f>SUM(D8:D9)</f>
        <v>0</v>
      </c>
      <c r="E10" s="813">
        <v>64</v>
      </c>
      <c r="F10" s="813">
        <v>61</v>
      </c>
      <c r="G10" s="813">
        <v>44</v>
      </c>
      <c r="H10" s="813">
        <f>SUM(D10:G10)</f>
        <v>169</v>
      </c>
      <c r="I10" s="813">
        <v>23</v>
      </c>
      <c r="J10" s="813">
        <v>20</v>
      </c>
      <c r="K10" s="813">
        <v>16</v>
      </c>
      <c r="L10" s="813">
        <f t="shared" si="0"/>
        <v>0</v>
      </c>
      <c r="M10" s="813">
        <f t="shared" si="0"/>
        <v>0</v>
      </c>
      <c r="N10" s="813">
        <f t="shared" si="0"/>
        <v>0</v>
      </c>
      <c r="O10" s="813">
        <f>SUM(I10:N10)</f>
        <v>59</v>
      </c>
      <c r="P10" s="814">
        <v>29</v>
      </c>
      <c r="Q10" s="814">
        <v>21</v>
      </c>
      <c r="R10" s="814">
        <v>44</v>
      </c>
      <c r="S10" s="815">
        <f>SUM(P10:R10)</f>
        <v>94</v>
      </c>
      <c r="T10" s="814">
        <v>44</v>
      </c>
      <c r="U10" s="814">
        <v>43</v>
      </c>
      <c r="V10" s="814">
        <v>51</v>
      </c>
      <c r="W10" s="815">
        <f>SUM(T10:V10)</f>
        <v>138</v>
      </c>
      <c r="X10" s="815">
        <f t="shared" si="1"/>
        <v>460</v>
      </c>
    </row>
    <row r="11" spans="1:24" ht="18.75" customHeight="1">
      <c r="A11" s="1071"/>
      <c r="B11" s="1072"/>
      <c r="C11" s="816" t="s">
        <v>14</v>
      </c>
      <c r="D11" s="813">
        <f>SUM(D9:D10)</f>
        <v>0</v>
      </c>
      <c r="E11" s="813">
        <f aca="true" t="shared" si="2" ref="E11:K11">SUM(E9:E10)</f>
        <v>120</v>
      </c>
      <c r="F11" s="813">
        <f t="shared" si="2"/>
        <v>120</v>
      </c>
      <c r="G11" s="813">
        <f t="shared" si="2"/>
        <v>98</v>
      </c>
      <c r="H11" s="813">
        <f t="shared" si="2"/>
        <v>338</v>
      </c>
      <c r="I11" s="813">
        <f t="shared" si="2"/>
        <v>58</v>
      </c>
      <c r="J11" s="813">
        <f t="shared" si="2"/>
        <v>40</v>
      </c>
      <c r="K11" s="813">
        <f t="shared" si="2"/>
        <v>45</v>
      </c>
      <c r="L11" s="813">
        <f t="shared" si="0"/>
        <v>0</v>
      </c>
      <c r="M11" s="813">
        <f t="shared" si="0"/>
        <v>0</v>
      </c>
      <c r="N11" s="813">
        <f t="shared" si="0"/>
        <v>0</v>
      </c>
      <c r="O11" s="813">
        <f t="shared" si="0"/>
        <v>143</v>
      </c>
      <c r="P11" s="813">
        <f t="shared" si="0"/>
        <v>65</v>
      </c>
      <c r="Q11" s="813">
        <f t="shared" si="0"/>
        <v>56</v>
      </c>
      <c r="R11" s="813">
        <f t="shared" si="0"/>
        <v>121</v>
      </c>
      <c r="S11" s="813">
        <f t="shared" si="0"/>
        <v>242</v>
      </c>
      <c r="T11" s="813">
        <f>SUM(T9:T10)</f>
        <v>84</v>
      </c>
      <c r="U11" s="813">
        <f>SUM(U9:U10)</f>
        <v>84</v>
      </c>
      <c r="V11" s="813">
        <f>SUM(V9:V10)</f>
        <v>76</v>
      </c>
      <c r="W11" s="813">
        <f>SUM(W9:W10)</f>
        <v>244</v>
      </c>
      <c r="X11" s="815">
        <f t="shared" si="1"/>
        <v>967</v>
      </c>
    </row>
    <row r="12" spans="1:24" ht="18.75" customHeight="1">
      <c r="A12" s="1071"/>
      <c r="B12" s="1072"/>
      <c r="C12" s="812" t="s">
        <v>16</v>
      </c>
      <c r="D12" s="813">
        <f>SUM(D10:D11)</f>
        <v>0</v>
      </c>
      <c r="E12" s="813">
        <v>3</v>
      </c>
      <c r="F12" s="813">
        <v>3</v>
      </c>
      <c r="G12" s="813">
        <v>3</v>
      </c>
      <c r="H12" s="813">
        <f>SUM(D12:G12)</f>
        <v>9</v>
      </c>
      <c r="I12" s="813">
        <v>2</v>
      </c>
      <c r="J12" s="813">
        <v>1</v>
      </c>
      <c r="K12" s="813">
        <v>1</v>
      </c>
      <c r="L12" s="813">
        <f t="shared" si="0"/>
        <v>0</v>
      </c>
      <c r="M12" s="813">
        <f t="shared" si="0"/>
        <v>0</v>
      </c>
      <c r="N12" s="813">
        <f t="shared" si="0"/>
        <v>0</v>
      </c>
      <c r="O12" s="813">
        <f>SUM(I12:N12)</f>
        <v>4</v>
      </c>
      <c r="P12" s="814">
        <v>2</v>
      </c>
      <c r="Q12" s="814">
        <v>2</v>
      </c>
      <c r="R12" s="814">
        <v>3</v>
      </c>
      <c r="S12" s="815">
        <f>SUM(P12:R12)</f>
        <v>7</v>
      </c>
      <c r="T12" s="814">
        <v>3</v>
      </c>
      <c r="U12" s="814">
        <v>3</v>
      </c>
      <c r="V12" s="814">
        <v>3</v>
      </c>
      <c r="W12" s="815">
        <f>SUM(T12:V12)</f>
        <v>9</v>
      </c>
      <c r="X12" s="815">
        <f t="shared" si="1"/>
        <v>29</v>
      </c>
    </row>
    <row r="13" spans="1:24" ht="18.75" customHeight="1">
      <c r="A13" s="1071">
        <v>3</v>
      </c>
      <c r="B13" s="1072" t="s">
        <v>151</v>
      </c>
      <c r="C13" s="818" t="s">
        <v>17</v>
      </c>
      <c r="D13" s="813">
        <v>0</v>
      </c>
      <c r="E13" s="813">
        <v>0</v>
      </c>
      <c r="F13" s="813">
        <v>0</v>
      </c>
      <c r="G13" s="813">
        <v>0</v>
      </c>
      <c r="H13" s="813">
        <v>0</v>
      </c>
      <c r="I13" s="813">
        <v>0</v>
      </c>
      <c r="J13" s="813">
        <v>0</v>
      </c>
      <c r="K13" s="813">
        <v>0</v>
      </c>
      <c r="L13" s="813">
        <v>0</v>
      </c>
      <c r="M13" s="813">
        <v>0</v>
      </c>
      <c r="N13" s="813">
        <v>0</v>
      </c>
      <c r="O13" s="813">
        <v>0</v>
      </c>
      <c r="P13" s="814">
        <v>17</v>
      </c>
      <c r="Q13" s="814">
        <v>9</v>
      </c>
      <c r="R13" s="814">
        <v>21</v>
      </c>
      <c r="S13" s="815">
        <f>SUM(P13:R13)</f>
        <v>47</v>
      </c>
      <c r="T13" s="814">
        <v>16</v>
      </c>
      <c r="U13" s="814">
        <v>29</v>
      </c>
      <c r="V13" s="814">
        <v>10</v>
      </c>
      <c r="W13" s="815">
        <f>SUM(T13:V13)</f>
        <v>55</v>
      </c>
      <c r="X13" s="815">
        <f t="shared" si="1"/>
        <v>102</v>
      </c>
    </row>
    <row r="14" spans="1:24" ht="18.75" customHeight="1">
      <c r="A14" s="1071"/>
      <c r="B14" s="1072"/>
      <c r="C14" s="818" t="s">
        <v>18</v>
      </c>
      <c r="D14" s="813">
        <v>0</v>
      </c>
      <c r="E14" s="813">
        <v>0</v>
      </c>
      <c r="F14" s="813">
        <v>0</v>
      </c>
      <c r="G14" s="813">
        <v>0</v>
      </c>
      <c r="H14" s="813">
        <v>0</v>
      </c>
      <c r="I14" s="813">
        <v>0</v>
      </c>
      <c r="J14" s="813">
        <v>0</v>
      </c>
      <c r="K14" s="813">
        <v>0</v>
      </c>
      <c r="L14" s="813">
        <v>0</v>
      </c>
      <c r="M14" s="813">
        <v>0</v>
      </c>
      <c r="N14" s="813">
        <v>0</v>
      </c>
      <c r="O14" s="813">
        <v>0</v>
      </c>
      <c r="P14" s="814">
        <v>14</v>
      </c>
      <c r="Q14" s="814">
        <v>25</v>
      </c>
      <c r="R14" s="814">
        <v>16</v>
      </c>
      <c r="S14" s="815">
        <f>SUM(P14:R14)</f>
        <v>55</v>
      </c>
      <c r="T14" s="814">
        <v>12</v>
      </c>
      <c r="U14" s="814">
        <v>14</v>
      </c>
      <c r="V14" s="814">
        <v>13</v>
      </c>
      <c r="W14" s="815">
        <f>SUM(T14:V14)</f>
        <v>39</v>
      </c>
      <c r="X14" s="815">
        <f t="shared" si="1"/>
        <v>94</v>
      </c>
    </row>
    <row r="15" spans="1:24" ht="18.75" customHeight="1">
      <c r="A15" s="1071"/>
      <c r="B15" s="1072"/>
      <c r="C15" s="818" t="s">
        <v>14</v>
      </c>
      <c r="D15" s="813">
        <v>0</v>
      </c>
      <c r="E15" s="813">
        <v>0</v>
      </c>
      <c r="F15" s="813">
        <v>0</v>
      </c>
      <c r="G15" s="813">
        <v>0</v>
      </c>
      <c r="H15" s="813">
        <v>0</v>
      </c>
      <c r="I15" s="813">
        <v>0</v>
      </c>
      <c r="J15" s="813">
        <v>0</v>
      </c>
      <c r="K15" s="813">
        <v>0</v>
      </c>
      <c r="L15" s="813">
        <v>0</v>
      </c>
      <c r="M15" s="813">
        <v>0</v>
      </c>
      <c r="N15" s="813">
        <v>0</v>
      </c>
      <c r="O15" s="813">
        <v>0</v>
      </c>
      <c r="P15" s="813">
        <f aca="true" t="shared" si="3" ref="P15:W15">SUM(P13:P14)</f>
        <v>31</v>
      </c>
      <c r="Q15" s="813">
        <f t="shared" si="3"/>
        <v>34</v>
      </c>
      <c r="R15" s="813">
        <f t="shared" si="3"/>
        <v>37</v>
      </c>
      <c r="S15" s="813">
        <f t="shared" si="3"/>
        <v>102</v>
      </c>
      <c r="T15" s="813">
        <f t="shared" si="3"/>
        <v>28</v>
      </c>
      <c r="U15" s="813">
        <f t="shared" si="3"/>
        <v>43</v>
      </c>
      <c r="V15" s="813">
        <f t="shared" si="3"/>
        <v>23</v>
      </c>
      <c r="W15" s="813">
        <f t="shared" si="3"/>
        <v>94</v>
      </c>
      <c r="X15" s="815">
        <f t="shared" si="1"/>
        <v>196</v>
      </c>
    </row>
    <row r="16" spans="1:24" ht="18.75" customHeight="1">
      <c r="A16" s="1071"/>
      <c r="B16" s="1072"/>
      <c r="C16" s="818" t="s">
        <v>16</v>
      </c>
      <c r="D16" s="813">
        <v>0</v>
      </c>
      <c r="E16" s="813">
        <v>0</v>
      </c>
      <c r="F16" s="813">
        <v>0</v>
      </c>
      <c r="G16" s="813">
        <v>0</v>
      </c>
      <c r="H16" s="813">
        <v>0</v>
      </c>
      <c r="I16" s="813">
        <v>0</v>
      </c>
      <c r="J16" s="813">
        <v>0</v>
      </c>
      <c r="K16" s="813">
        <v>0</v>
      </c>
      <c r="L16" s="813">
        <v>0</v>
      </c>
      <c r="M16" s="813">
        <v>0</v>
      </c>
      <c r="N16" s="813">
        <v>0</v>
      </c>
      <c r="O16" s="813">
        <v>0</v>
      </c>
      <c r="P16" s="814"/>
      <c r="Q16" s="814"/>
      <c r="R16" s="814"/>
      <c r="S16" s="815">
        <f>SUM(P16:R16)</f>
        <v>0</v>
      </c>
      <c r="T16" s="814"/>
      <c r="U16" s="814"/>
      <c r="V16" s="814"/>
      <c r="W16" s="815">
        <f>SUM(T16:V16)</f>
        <v>0</v>
      </c>
      <c r="X16" s="815">
        <f t="shared" si="1"/>
        <v>0</v>
      </c>
    </row>
    <row r="17" spans="1:24" ht="18.75" customHeight="1">
      <c r="A17" s="1071">
        <v>4</v>
      </c>
      <c r="B17" s="1072" t="s">
        <v>155</v>
      </c>
      <c r="C17" s="812" t="s">
        <v>17</v>
      </c>
      <c r="D17" s="813">
        <v>0</v>
      </c>
      <c r="E17" s="813">
        <v>0</v>
      </c>
      <c r="F17" s="813">
        <v>0</v>
      </c>
      <c r="G17" s="813">
        <v>0</v>
      </c>
      <c r="H17" s="813">
        <v>0</v>
      </c>
      <c r="I17" s="813">
        <v>0</v>
      </c>
      <c r="J17" s="813">
        <v>0</v>
      </c>
      <c r="K17" s="813">
        <v>0</v>
      </c>
      <c r="L17" s="813">
        <v>0</v>
      </c>
      <c r="M17" s="813">
        <v>0</v>
      </c>
      <c r="N17" s="813">
        <v>0</v>
      </c>
      <c r="O17" s="813">
        <v>0</v>
      </c>
      <c r="P17" s="814">
        <v>42</v>
      </c>
      <c r="Q17" s="814">
        <v>34</v>
      </c>
      <c r="R17" s="814">
        <v>25</v>
      </c>
      <c r="S17" s="815">
        <f>SUM(P17:R17)</f>
        <v>101</v>
      </c>
      <c r="T17" s="814">
        <v>21</v>
      </c>
      <c r="U17" s="814">
        <v>14</v>
      </c>
      <c r="V17" s="814">
        <v>17</v>
      </c>
      <c r="W17" s="815">
        <f>SUM(T17:V17)</f>
        <v>52</v>
      </c>
      <c r="X17" s="815">
        <f t="shared" si="1"/>
        <v>153</v>
      </c>
    </row>
    <row r="18" spans="1:24" ht="18.75" customHeight="1">
      <c r="A18" s="1071"/>
      <c r="B18" s="1072"/>
      <c r="C18" s="812" t="s">
        <v>18</v>
      </c>
      <c r="D18" s="813">
        <v>0</v>
      </c>
      <c r="E18" s="813">
        <v>0</v>
      </c>
      <c r="F18" s="813">
        <v>0</v>
      </c>
      <c r="G18" s="813">
        <v>0</v>
      </c>
      <c r="H18" s="813">
        <v>0</v>
      </c>
      <c r="I18" s="813">
        <v>0</v>
      </c>
      <c r="J18" s="813">
        <v>0</v>
      </c>
      <c r="K18" s="813">
        <v>0</v>
      </c>
      <c r="L18" s="813">
        <v>0</v>
      </c>
      <c r="M18" s="813">
        <v>0</v>
      </c>
      <c r="N18" s="813">
        <v>0</v>
      </c>
      <c r="O18" s="813">
        <v>0</v>
      </c>
      <c r="P18" s="814">
        <v>32</v>
      </c>
      <c r="Q18" s="814">
        <v>36</v>
      </c>
      <c r="R18" s="814">
        <v>36</v>
      </c>
      <c r="S18" s="815">
        <f>SUM(P18:R18)</f>
        <v>104</v>
      </c>
      <c r="T18" s="814">
        <v>32</v>
      </c>
      <c r="U18" s="814">
        <v>20</v>
      </c>
      <c r="V18" s="814">
        <v>32</v>
      </c>
      <c r="W18" s="815">
        <f>SUM(T18:V18)</f>
        <v>84</v>
      </c>
      <c r="X18" s="815">
        <f t="shared" si="1"/>
        <v>188</v>
      </c>
    </row>
    <row r="19" spans="1:24" ht="18.75" customHeight="1">
      <c r="A19" s="1071"/>
      <c r="B19" s="1072"/>
      <c r="C19" s="816" t="s">
        <v>14</v>
      </c>
      <c r="D19" s="813">
        <v>0</v>
      </c>
      <c r="E19" s="813">
        <v>0</v>
      </c>
      <c r="F19" s="813">
        <v>0</v>
      </c>
      <c r="G19" s="813">
        <v>0</v>
      </c>
      <c r="H19" s="813">
        <v>0</v>
      </c>
      <c r="I19" s="813">
        <v>0</v>
      </c>
      <c r="J19" s="813">
        <v>0</v>
      </c>
      <c r="K19" s="813">
        <v>0</v>
      </c>
      <c r="L19" s="813">
        <v>0</v>
      </c>
      <c r="M19" s="813">
        <v>0</v>
      </c>
      <c r="N19" s="813">
        <v>0</v>
      </c>
      <c r="O19" s="813">
        <v>0</v>
      </c>
      <c r="P19" s="813">
        <f aca="true" t="shared" si="4" ref="P19:W19">SUM(P17:P18)</f>
        <v>74</v>
      </c>
      <c r="Q19" s="813">
        <f t="shared" si="4"/>
        <v>70</v>
      </c>
      <c r="R19" s="813">
        <f t="shared" si="4"/>
        <v>61</v>
      </c>
      <c r="S19" s="813">
        <f t="shared" si="4"/>
        <v>205</v>
      </c>
      <c r="T19" s="813">
        <f t="shared" si="4"/>
        <v>53</v>
      </c>
      <c r="U19" s="813">
        <f t="shared" si="4"/>
        <v>34</v>
      </c>
      <c r="V19" s="813">
        <f t="shared" si="4"/>
        <v>49</v>
      </c>
      <c r="W19" s="813">
        <f t="shared" si="4"/>
        <v>136</v>
      </c>
      <c r="X19" s="815">
        <f t="shared" si="1"/>
        <v>341</v>
      </c>
    </row>
    <row r="20" spans="1:24" ht="18.75" customHeight="1">
      <c r="A20" s="1071"/>
      <c r="B20" s="1072"/>
      <c r="C20" s="812" t="s">
        <v>16</v>
      </c>
      <c r="D20" s="813">
        <v>0</v>
      </c>
      <c r="E20" s="813">
        <v>0</v>
      </c>
      <c r="F20" s="813">
        <v>0</v>
      </c>
      <c r="G20" s="813">
        <v>0</v>
      </c>
      <c r="H20" s="813">
        <v>0</v>
      </c>
      <c r="I20" s="813">
        <v>0</v>
      </c>
      <c r="J20" s="813">
        <v>0</v>
      </c>
      <c r="K20" s="813">
        <v>0</v>
      </c>
      <c r="L20" s="813">
        <v>0</v>
      </c>
      <c r="M20" s="813">
        <v>0</v>
      </c>
      <c r="N20" s="813">
        <v>0</v>
      </c>
      <c r="O20" s="813">
        <v>0</v>
      </c>
      <c r="P20" s="814">
        <v>2</v>
      </c>
      <c r="Q20" s="814">
        <v>2</v>
      </c>
      <c r="R20" s="814">
        <v>2</v>
      </c>
      <c r="S20" s="815">
        <f>SUM(P20:R20)</f>
        <v>6</v>
      </c>
      <c r="T20" s="814">
        <v>1</v>
      </c>
      <c r="U20" s="814">
        <v>1</v>
      </c>
      <c r="V20" s="814">
        <v>1</v>
      </c>
      <c r="W20" s="815">
        <f>SUM(T20:V20)</f>
        <v>3</v>
      </c>
      <c r="X20" s="815">
        <f t="shared" si="1"/>
        <v>9</v>
      </c>
    </row>
    <row r="21" spans="1:24" ht="19.5" customHeight="1">
      <c r="A21" s="1071">
        <v>5</v>
      </c>
      <c r="B21" s="1072" t="s">
        <v>165</v>
      </c>
      <c r="C21" s="818" t="s">
        <v>17</v>
      </c>
      <c r="D21" s="813">
        <v>0</v>
      </c>
      <c r="E21" s="813">
        <v>0</v>
      </c>
      <c r="F21" s="813">
        <v>0</v>
      </c>
      <c r="G21" s="813">
        <v>0</v>
      </c>
      <c r="H21" s="813">
        <v>0</v>
      </c>
      <c r="I21" s="813">
        <v>0</v>
      </c>
      <c r="J21" s="813">
        <v>0</v>
      </c>
      <c r="K21" s="813">
        <v>0</v>
      </c>
      <c r="L21" s="813">
        <v>0</v>
      </c>
      <c r="M21" s="813">
        <v>0</v>
      </c>
      <c r="N21" s="813">
        <v>0</v>
      </c>
      <c r="O21" s="813">
        <v>0</v>
      </c>
      <c r="P21" s="814">
        <v>28</v>
      </c>
      <c r="Q21" s="814">
        <v>28</v>
      </c>
      <c r="R21" s="814">
        <v>13</v>
      </c>
      <c r="S21" s="815">
        <f>SUM(P21:R21)</f>
        <v>69</v>
      </c>
      <c r="T21" s="814">
        <v>14</v>
      </c>
      <c r="U21" s="814">
        <v>5</v>
      </c>
      <c r="V21" s="814">
        <v>8</v>
      </c>
      <c r="W21" s="815">
        <f>SUM(T21:V21)</f>
        <v>27</v>
      </c>
      <c r="X21" s="815">
        <f t="shared" si="1"/>
        <v>96</v>
      </c>
    </row>
    <row r="22" spans="1:24" ht="18.75" customHeight="1">
      <c r="A22" s="1071"/>
      <c r="B22" s="1072"/>
      <c r="C22" s="818" t="s">
        <v>18</v>
      </c>
      <c r="D22" s="813">
        <v>0</v>
      </c>
      <c r="E22" s="813">
        <v>0</v>
      </c>
      <c r="F22" s="813">
        <v>0</v>
      </c>
      <c r="G22" s="813">
        <v>0</v>
      </c>
      <c r="H22" s="813">
        <v>0</v>
      </c>
      <c r="I22" s="813">
        <v>0</v>
      </c>
      <c r="J22" s="813">
        <v>0</v>
      </c>
      <c r="K22" s="813">
        <v>0</v>
      </c>
      <c r="L22" s="813">
        <v>0</v>
      </c>
      <c r="M22" s="813">
        <v>0</v>
      </c>
      <c r="N22" s="813">
        <v>0</v>
      </c>
      <c r="O22" s="813">
        <v>0</v>
      </c>
      <c r="P22" s="814">
        <v>27</v>
      </c>
      <c r="Q22" s="814">
        <v>35</v>
      </c>
      <c r="R22" s="814">
        <v>19</v>
      </c>
      <c r="S22" s="815">
        <f>SUM(P22:R22)</f>
        <v>81</v>
      </c>
      <c r="T22" s="814">
        <v>22</v>
      </c>
      <c r="U22" s="814">
        <v>25</v>
      </c>
      <c r="V22" s="814">
        <v>19</v>
      </c>
      <c r="W22" s="815">
        <f>SUM(T22:V22)</f>
        <v>66</v>
      </c>
      <c r="X22" s="815">
        <f t="shared" si="1"/>
        <v>147</v>
      </c>
    </row>
    <row r="23" spans="1:24" ht="18.75" customHeight="1">
      <c r="A23" s="1071"/>
      <c r="B23" s="1072"/>
      <c r="C23" s="818" t="s">
        <v>14</v>
      </c>
      <c r="D23" s="813">
        <v>0</v>
      </c>
      <c r="E23" s="813">
        <v>0</v>
      </c>
      <c r="F23" s="813">
        <v>0</v>
      </c>
      <c r="G23" s="813">
        <v>0</v>
      </c>
      <c r="H23" s="813">
        <v>0</v>
      </c>
      <c r="I23" s="813">
        <v>0</v>
      </c>
      <c r="J23" s="813">
        <v>0</v>
      </c>
      <c r="K23" s="813">
        <v>0</v>
      </c>
      <c r="L23" s="813">
        <v>0</v>
      </c>
      <c r="M23" s="813">
        <v>0</v>
      </c>
      <c r="N23" s="813">
        <v>0</v>
      </c>
      <c r="O23" s="813">
        <v>0</v>
      </c>
      <c r="P23" s="813">
        <f>SUM(P21:P22)</f>
        <v>55</v>
      </c>
      <c r="Q23" s="813">
        <f>SUM(Q21:Q22)</f>
        <v>63</v>
      </c>
      <c r="R23" s="813">
        <v>32</v>
      </c>
      <c r="S23" s="813">
        <f>SUM(S21:S22)</f>
        <v>150</v>
      </c>
      <c r="T23" s="813">
        <f>SUM(T21:T22)</f>
        <v>36</v>
      </c>
      <c r="U23" s="813">
        <f>SUM(U21:U22)</f>
        <v>30</v>
      </c>
      <c r="V23" s="813">
        <f>SUM(V21:V22)</f>
        <v>27</v>
      </c>
      <c r="W23" s="813">
        <f>SUM(W21:W22)</f>
        <v>93</v>
      </c>
      <c r="X23" s="815">
        <f t="shared" si="1"/>
        <v>243</v>
      </c>
    </row>
    <row r="24" spans="1:24" ht="18.75" customHeight="1">
      <c r="A24" s="1071"/>
      <c r="B24" s="1072"/>
      <c r="C24" s="818" t="s">
        <v>16</v>
      </c>
      <c r="D24" s="813">
        <v>0</v>
      </c>
      <c r="E24" s="813">
        <v>0</v>
      </c>
      <c r="F24" s="813">
        <v>0</v>
      </c>
      <c r="G24" s="813">
        <v>0</v>
      </c>
      <c r="H24" s="813">
        <v>0</v>
      </c>
      <c r="I24" s="813">
        <v>0</v>
      </c>
      <c r="J24" s="813">
        <v>0</v>
      </c>
      <c r="K24" s="813">
        <v>0</v>
      </c>
      <c r="L24" s="813">
        <v>0</v>
      </c>
      <c r="M24" s="813">
        <v>0</v>
      </c>
      <c r="N24" s="813">
        <v>0</v>
      </c>
      <c r="O24" s="813">
        <v>0</v>
      </c>
      <c r="P24" s="814">
        <v>2</v>
      </c>
      <c r="Q24" s="814">
        <v>2</v>
      </c>
      <c r="R24" s="814">
        <v>1</v>
      </c>
      <c r="S24" s="815">
        <f>SUM(P24:R24)</f>
        <v>5</v>
      </c>
      <c r="T24" s="814">
        <v>1</v>
      </c>
      <c r="U24" s="814">
        <v>1</v>
      </c>
      <c r="V24" s="814">
        <v>1</v>
      </c>
      <c r="W24" s="815">
        <f>SUM(T24:V24)</f>
        <v>3</v>
      </c>
      <c r="X24" s="815">
        <f t="shared" si="1"/>
        <v>8</v>
      </c>
    </row>
    <row r="25" spans="1:24" ht="18.75" customHeight="1">
      <c r="A25" s="1071">
        <v>6</v>
      </c>
      <c r="B25" s="1073" t="s">
        <v>169</v>
      </c>
      <c r="C25" s="812" t="s">
        <v>17</v>
      </c>
      <c r="D25" s="813">
        <v>0</v>
      </c>
      <c r="E25" s="813">
        <v>0</v>
      </c>
      <c r="F25" s="813">
        <v>0</v>
      </c>
      <c r="G25" s="813">
        <v>0</v>
      </c>
      <c r="H25" s="813">
        <v>0</v>
      </c>
      <c r="I25" s="813">
        <v>0</v>
      </c>
      <c r="J25" s="813">
        <v>0</v>
      </c>
      <c r="K25" s="813">
        <v>0</v>
      </c>
      <c r="L25" s="813">
        <v>0</v>
      </c>
      <c r="M25" s="813">
        <v>0</v>
      </c>
      <c r="N25" s="813">
        <v>0</v>
      </c>
      <c r="O25" s="813">
        <v>0</v>
      </c>
      <c r="P25" s="814">
        <v>41</v>
      </c>
      <c r="Q25" s="814">
        <v>49</v>
      </c>
      <c r="R25" s="814">
        <v>35</v>
      </c>
      <c r="S25" s="815">
        <f>SUM(P25:R25)</f>
        <v>125</v>
      </c>
      <c r="T25" s="814">
        <v>45</v>
      </c>
      <c r="U25" s="814">
        <v>37</v>
      </c>
      <c r="V25" s="814">
        <v>31</v>
      </c>
      <c r="W25" s="815">
        <f>SUM(T25:V25)</f>
        <v>113</v>
      </c>
      <c r="X25" s="815">
        <f t="shared" si="1"/>
        <v>238</v>
      </c>
    </row>
    <row r="26" spans="1:24" ht="18.75" customHeight="1">
      <c r="A26" s="1071"/>
      <c r="B26" s="1073"/>
      <c r="C26" s="812" t="s">
        <v>18</v>
      </c>
      <c r="D26" s="813">
        <v>0</v>
      </c>
      <c r="E26" s="813">
        <v>0</v>
      </c>
      <c r="F26" s="813">
        <v>0</v>
      </c>
      <c r="G26" s="813">
        <v>0</v>
      </c>
      <c r="H26" s="813">
        <v>0</v>
      </c>
      <c r="I26" s="813">
        <v>0</v>
      </c>
      <c r="J26" s="813">
        <v>0</v>
      </c>
      <c r="K26" s="813">
        <v>0</v>
      </c>
      <c r="L26" s="813">
        <v>0</v>
      </c>
      <c r="M26" s="813">
        <v>0</v>
      </c>
      <c r="N26" s="813">
        <v>0</v>
      </c>
      <c r="O26" s="813">
        <v>0</v>
      </c>
      <c r="P26" s="814">
        <v>65</v>
      </c>
      <c r="Q26" s="814">
        <v>43</v>
      </c>
      <c r="R26" s="814">
        <v>65</v>
      </c>
      <c r="S26" s="815">
        <f>SUM(P26:R26)</f>
        <v>173</v>
      </c>
      <c r="T26" s="814">
        <v>69</v>
      </c>
      <c r="U26" s="814">
        <v>62</v>
      </c>
      <c r="V26" s="814">
        <v>73</v>
      </c>
      <c r="W26" s="815">
        <f>SUM(T26:V26)</f>
        <v>204</v>
      </c>
      <c r="X26" s="815">
        <f t="shared" si="1"/>
        <v>377</v>
      </c>
    </row>
    <row r="27" spans="1:24" ht="18.75" customHeight="1">
      <c r="A27" s="1071"/>
      <c r="B27" s="1073"/>
      <c r="C27" s="816" t="s">
        <v>14</v>
      </c>
      <c r="D27" s="813">
        <v>0</v>
      </c>
      <c r="E27" s="813">
        <v>0</v>
      </c>
      <c r="F27" s="813">
        <v>0</v>
      </c>
      <c r="G27" s="813">
        <v>0</v>
      </c>
      <c r="H27" s="813">
        <v>0</v>
      </c>
      <c r="I27" s="813">
        <v>0</v>
      </c>
      <c r="J27" s="813">
        <v>0</v>
      </c>
      <c r="K27" s="813">
        <v>0</v>
      </c>
      <c r="L27" s="813">
        <v>0</v>
      </c>
      <c r="M27" s="813">
        <v>0</v>
      </c>
      <c r="N27" s="813">
        <v>0</v>
      </c>
      <c r="O27" s="813">
        <v>0</v>
      </c>
      <c r="P27" s="813">
        <f>SUM(P25:P26)</f>
        <v>106</v>
      </c>
      <c r="Q27" s="813">
        <f>SUM(Q25:Q26)</f>
        <v>92</v>
      </c>
      <c r="R27" s="813">
        <f>SUM(R25:R26)</f>
        <v>100</v>
      </c>
      <c r="S27" s="813">
        <f>SUM(S25:S26)</f>
        <v>298</v>
      </c>
      <c r="T27" s="813">
        <v>114</v>
      </c>
      <c r="U27" s="813">
        <f>SUM(U25:U26)</f>
        <v>99</v>
      </c>
      <c r="V27" s="813">
        <f>SUM(V25:V26)</f>
        <v>104</v>
      </c>
      <c r="W27" s="813">
        <f>SUM(W25:W26)</f>
        <v>317</v>
      </c>
      <c r="X27" s="815">
        <f t="shared" si="1"/>
        <v>615</v>
      </c>
    </row>
    <row r="28" spans="1:24" ht="18.75" customHeight="1">
      <c r="A28" s="1071"/>
      <c r="B28" s="1073"/>
      <c r="C28" s="812" t="s">
        <v>16</v>
      </c>
      <c r="D28" s="813">
        <v>0</v>
      </c>
      <c r="E28" s="813">
        <v>0</v>
      </c>
      <c r="F28" s="813">
        <v>0</v>
      </c>
      <c r="G28" s="813">
        <v>0</v>
      </c>
      <c r="H28" s="813">
        <v>0</v>
      </c>
      <c r="I28" s="813">
        <v>0</v>
      </c>
      <c r="J28" s="813">
        <v>0</v>
      </c>
      <c r="K28" s="813">
        <v>0</v>
      </c>
      <c r="L28" s="813">
        <v>0</v>
      </c>
      <c r="M28" s="813">
        <v>0</v>
      </c>
      <c r="N28" s="813">
        <v>0</v>
      </c>
      <c r="O28" s="813">
        <v>0</v>
      </c>
      <c r="P28" s="814">
        <v>3</v>
      </c>
      <c r="Q28" s="814">
        <v>3</v>
      </c>
      <c r="R28" s="814">
        <v>3</v>
      </c>
      <c r="S28" s="815">
        <f>SUM(P28:R28)</f>
        <v>9</v>
      </c>
      <c r="T28" s="814">
        <v>3</v>
      </c>
      <c r="U28" s="814">
        <v>3</v>
      </c>
      <c r="V28" s="814">
        <v>3</v>
      </c>
      <c r="W28" s="815">
        <f>SUM(T28:V28)</f>
        <v>9</v>
      </c>
      <c r="X28" s="815">
        <f t="shared" si="1"/>
        <v>18</v>
      </c>
    </row>
    <row r="29" spans="1:24" ht="18.75" customHeight="1">
      <c r="A29" s="1071">
        <v>7</v>
      </c>
      <c r="B29" s="1072" t="s">
        <v>170</v>
      </c>
      <c r="C29" s="818" t="s">
        <v>17</v>
      </c>
      <c r="D29" s="813">
        <v>0</v>
      </c>
      <c r="E29" s="813">
        <v>0</v>
      </c>
      <c r="F29" s="813">
        <v>0</v>
      </c>
      <c r="G29" s="813">
        <v>0</v>
      </c>
      <c r="H29" s="813">
        <v>0</v>
      </c>
      <c r="I29" s="813">
        <v>0</v>
      </c>
      <c r="J29" s="813">
        <v>0</v>
      </c>
      <c r="K29" s="813">
        <v>0</v>
      </c>
      <c r="L29" s="813">
        <v>0</v>
      </c>
      <c r="M29" s="813">
        <v>0</v>
      </c>
      <c r="N29" s="813">
        <v>0</v>
      </c>
      <c r="O29" s="813">
        <v>0</v>
      </c>
      <c r="P29" s="814">
        <v>63</v>
      </c>
      <c r="Q29" s="814">
        <v>27</v>
      </c>
      <c r="R29" s="814">
        <v>23</v>
      </c>
      <c r="S29" s="815">
        <f>SUM(P29:R29)</f>
        <v>113</v>
      </c>
      <c r="T29" s="814">
        <v>36</v>
      </c>
      <c r="U29" s="814">
        <v>18</v>
      </c>
      <c r="V29" s="814">
        <v>12</v>
      </c>
      <c r="W29" s="815">
        <f>SUM(T29:V29)</f>
        <v>66</v>
      </c>
      <c r="X29" s="815">
        <f t="shared" si="1"/>
        <v>179</v>
      </c>
    </row>
    <row r="30" spans="1:24" ht="18.75" customHeight="1">
      <c r="A30" s="1071"/>
      <c r="B30" s="1072"/>
      <c r="C30" s="818" t="s">
        <v>18</v>
      </c>
      <c r="D30" s="813">
        <v>0</v>
      </c>
      <c r="E30" s="813">
        <v>0</v>
      </c>
      <c r="F30" s="813">
        <v>0</v>
      </c>
      <c r="G30" s="813">
        <v>0</v>
      </c>
      <c r="H30" s="813">
        <v>0</v>
      </c>
      <c r="I30" s="813">
        <v>0</v>
      </c>
      <c r="J30" s="813">
        <v>0</v>
      </c>
      <c r="K30" s="813">
        <v>0</v>
      </c>
      <c r="L30" s="813">
        <v>0</v>
      </c>
      <c r="M30" s="813">
        <v>0</v>
      </c>
      <c r="N30" s="813">
        <v>0</v>
      </c>
      <c r="O30" s="813">
        <v>0</v>
      </c>
      <c r="P30" s="814">
        <v>38</v>
      </c>
      <c r="Q30" s="814">
        <v>19</v>
      </c>
      <c r="R30" s="814">
        <v>30</v>
      </c>
      <c r="S30" s="815">
        <f>SUM(P30:R30)</f>
        <v>87</v>
      </c>
      <c r="T30" s="814">
        <v>37</v>
      </c>
      <c r="U30" s="814">
        <v>9</v>
      </c>
      <c r="V30" s="814">
        <v>16</v>
      </c>
      <c r="W30" s="815">
        <f>SUM(T30:V30)</f>
        <v>62</v>
      </c>
      <c r="X30" s="815">
        <f t="shared" si="1"/>
        <v>149</v>
      </c>
    </row>
    <row r="31" spans="1:24" ht="18.75" customHeight="1">
      <c r="A31" s="1071"/>
      <c r="B31" s="1072"/>
      <c r="C31" s="818" t="s">
        <v>14</v>
      </c>
      <c r="D31" s="813">
        <v>0</v>
      </c>
      <c r="E31" s="813">
        <v>0</v>
      </c>
      <c r="F31" s="813">
        <v>0</v>
      </c>
      <c r="G31" s="813">
        <v>0</v>
      </c>
      <c r="H31" s="813">
        <v>0</v>
      </c>
      <c r="I31" s="813">
        <v>0</v>
      </c>
      <c r="J31" s="813">
        <v>0</v>
      </c>
      <c r="K31" s="813">
        <v>0</v>
      </c>
      <c r="L31" s="813">
        <v>0</v>
      </c>
      <c r="M31" s="813">
        <v>0</v>
      </c>
      <c r="N31" s="813">
        <v>0</v>
      </c>
      <c r="O31" s="813">
        <v>0</v>
      </c>
      <c r="P31" s="813">
        <f aca="true" t="shared" si="5" ref="P31:W31">SUM(P29:P30)</f>
        <v>101</v>
      </c>
      <c r="Q31" s="813">
        <f t="shared" si="5"/>
        <v>46</v>
      </c>
      <c r="R31" s="813">
        <f t="shared" si="5"/>
        <v>53</v>
      </c>
      <c r="S31" s="819">
        <f t="shared" si="5"/>
        <v>200</v>
      </c>
      <c r="T31" s="813">
        <f t="shared" si="5"/>
        <v>73</v>
      </c>
      <c r="U31" s="813">
        <f t="shared" si="5"/>
        <v>27</v>
      </c>
      <c r="V31" s="813">
        <f t="shared" si="5"/>
        <v>28</v>
      </c>
      <c r="W31" s="819">
        <f t="shared" si="5"/>
        <v>128</v>
      </c>
      <c r="X31" s="815">
        <f t="shared" si="1"/>
        <v>328</v>
      </c>
    </row>
    <row r="32" spans="1:24" ht="18.75" customHeight="1">
      <c r="A32" s="1071"/>
      <c r="B32" s="1072"/>
      <c r="C32" s="818" t="s">
        <v>16</v>
      </c>
      <c r="D32" s="813">
        <v>0</v>
      </c>
      <c r="E32" s="813">
        <v>0</v>
      </c>
      <c r="F32" s="813">
        <v>0</v>
      </c>
      <c r="G32" s="813">
        <v>0</v>
      </c>
      <c r="H32" s="813">
        <v>0</v>
      </c>
      <c r="I32" s="813">
        <v>0</v>
      </c>
      <c r="J32" s="813">
        <v>0</v>
      </c>
      <c r="K32" s="813">
        <v>0</v>
      </c>
      <c r="L32" s="813">
        <v>0</v>
      </c>
      <c r="M32" s="813">
        <v>0</v>
      </c>
      <c r="N32" s="813">
        <v>0</v>
      </c>
      <c r="O32" s="813">
        <v>0</v>
      </c>
      <c r="P32" s="814">
        <v>3</v>
      </c>
      <c r="Q32" s="814">
        <v>2</v>
      </c>
      <c r="R32" s="814">
        <v>2</v>
      </c>
      <c r="S32" s="815">
        <f>SUM(P32:R32)</f>
        <v>7</v>
      </c>
      <c r="T32" s="814">
        <v>2</v>
      </c>
      <c r="U32" s="814">
        <v>2</v>
      </c>
      <c r="V32" s="814">
        <v>2</v>
      </c>
      <c r="W32" s="815">
        <f>SUM(T32:V32)</f>
        <v>6</v>
      </c>
      <c r="X32" s="815">
        <f t="shared" si="1"/>
        <v>13</v>
      </c>
    </row>
    <row r="33" spans="1:24" ht="18" customHeight="1">
      <c r="A33" s="1071">
        <v>8</v>
      </c>
      <c r="B33" s="1072" t="s">
        <v>181</v>
      </c>
      <c r="C33" s="818" t="s">
        <v>17</v>
      </c>
      <c r="D33" s="813">
        <v>0</v>
      </c>
      <c r="E33" s="813">
        <v>0</v>
      </c>
      <c r="F33" s="813">
        <v>0</v>
      </c>
      <c r="G33" s="813">
        <v>0</v>
      </c>
      <c r="H33" s="813">
        <v>0</v>
      </c>
      <c r="I33" s="813">
        <v>0</v>
      </c>
      <c r="J33" s="813">
        <v>0</v>
      </c>
      <c r="K33" s="813">
        <v>0</v>
      </c>
      <c r="L33" s="813">
        <v>0</v>
      </c>
      <c r="M33" s="813">
        <v>0</v>
      </c>
      <c r="N33" s="813">
        <v>0</v>
      </c>
      <c r="O33" s="813">
        <v>0</v>
      </c>
      <c r="P33" s="814">
        <v>33</v>
      </c>
      <c r="Q33" s="814">
        <v>15</v>
      </c>
      <c r="R33" s="814">
        <v>18</v>
      </c>
      <c r="S33" s="815">
        <f>SUM(P33:R33)</f>
        <v>66</v>
      </c>
      <c r="T33" s="814">
        <v>14</v>
      </c>
      <c r="U33" s="814">
        <v>11</v>
      </c>
      <c r="V33" s="814">
        <v>8</v>
      </c>
      <c r="W33" s="815">
        <f>SUM(T33:V33)</f>
        <v>33</v>
      </c>
      <c r="X33" s="815">
        <f aca="true" t="shared" si="6" ref="X33:X48">SUM(H33,O33,S33,W33)</f>
        <v>99</v>
      </c>
    </row>
    <row r="34" spans="1:24" ht="18" customHeight="1">
      <c r="A34" s="1071"/>
      <c r="B34" s="1072"/>
      <c r="C34" s="818" t="s">
        <v>18</v>
      </c>
      <c r="D34" s="813">
        <v>0</v>
      </c>
      <c r="E34" s="813">
        <v>0</v>
      </c>
      <c r="F34" s="813">
        <v>0</v>
      </c>
      <c r="G34" s="813">
        <v>0</v>
      </c>
      <c r="H34" s="813">
        <v>0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0</v>
      </c>
      <c r="O34" s="813">
        <v>0</v>
      </c>
      <c r="P34" s="814">
        <v>20</v>
      </c>
      <c r="Q34" s="814">
        <v>11</v>
      </c>
      <c r="R34" s="814">
        <v>19</v>
      </c>
      <c r="S34" s="815">
        <f>SUM(P34:R34)</f>
        <v>50</v>
      </c>
      <c r="T34" s="814">
        <v>24</v>
      </c>
      <c r="U34" s="814">
        <v>21</v>
      </c>
      <c r="V34" s="814">
        <v>14</v>
      </c>
      <c r="W34" s="815">
        <f>SUM(T34:V34)</f>
        <v>59</v>
      </c>
      <c r="X34" s="815">
        <f t="shared" si="6"/>
        <v>109</v>
      </c>
    </row>
    <row r="35" spans="1:24" ht="18" customHeight="1">
      <c r="A35" s="1071"/>
      <c r="B35" s="1072"/>
      <c r="C35" s="818" t="s">
        <v>14</v>
      </c>
      <c r="D35" s="813">
        <v>0</v>
      </c>
      <c r="E35" s="813">
        <v>0</v>
      </c>
      <c r="F35" s="813">
        <v>0</v>
      </c>
      <c r="G35" s="813">
        <v>0</v>
      </c>
      <c r="H35" s="813">
        <v>0</v>
      </c>
      <c r="I35" s="813">
        <v>0</v>
      </c>
      <c r="J35" s="813">
        <v>0</v>
      </c>
      <c r="K35" s="813">
        <v>0</v>
      </c>
      <c r="L35" s="813">
        <v>0</v>
      </c>
      <c r="M35" s="813">
        <v>0</v>
      </c>
      <c r="N35" s="813">
        <v>0</v>
      </c>
      <c r="O35" s="813">
        <v>0</v>
      </c>
      <c r="P35" s="813">
        <f aca="true" t="shared" si="7" ref="P35:W35">SUM(P33:P34)</f>
        <v>53</v>
      </c>
      <c r="Q35" s="813">
        <f t="shared" si="7"/>
        <v>26</v>
      </c>
      <c r="R35" s="813">
        <f t="shared" si="7"/>
        <v>37</v>
      </c>
      <c r="S35" s="813">
        <f t="shared" si="7"/>
        <v>116</v>
      </c>
      <c r="T35" s="813">
        <f t="shared" si="7"/>
        <v>38</v>
      </c>
      <c r="U35" s="813">
        <f t="shared" si="7"/>
        <v>32</v>
      </c>
      <c r="V35" s="813">
        <f t="shared" si="7"/>
        <v>22</v>
      </c>
      <c r="W35" s="813">
        <f t="shared" si="7"/>
        <v>92</v>
      </c>
      <c r="X35" s="815">
        <f t="shared" si="6"/>
        <v>208</v>
      </c>
    </row>
    <row r="36" spans="1:24" ht="18" customHeight="1">
      <c r="A36" s="1071"/>
      <c r="B36" s="1072"/>
      <c r="C36" s="818" t="s">
        <v>16</v>
      </c>
      <c r="D36" s="813">
        <v>0</v>
      </c>
      <c r="E36" s="813">
        <v>0</v>
      </c>
      <c r="F36" s="813">
        <v>0</v>
      </c>
      <c r="G36" s="813">
        <v>0</v>
      </c>
      <c r="H36" s="813">
        <v>0</v>
      </c>
      <c r="I36" s="813">
        <v>0</v>
      </c>
      <c r="J36" s="813">
        <v>0</v>
      </c>
      <c r="K36" s="813">
        <v>0</v>
      </c>
      <c r="L36" s="813">
        <v>0</v>
      </c>
      <c r="M36" s="813">
        <v>0</v>
      </c>
      <c r="N36" s="813">
        <v>0</v>
      </c>
      <c r="O36" s="813">
        <v>0</v>
      </c>
      <c r="P36" s="814">
        <v>2</v>
      </c>
      <c r="Q36" s="814">
        <v>1</v>
      </c>
      <c r="R36" s="814">
        <v>1</v>
      </c>
      <c r="S36" s="815">
        <f>SUM(P36:R36)</f>
        <v>4</v>
      </c>
      <c r="T36" s="814">
        <v>1</v>
      </c>
      <c r="U36" s="814">
        <v>1</v>
      </c>
      <c r="V36" s="814">
        <v>1</v>
      </c>
      <c r="W36" s="815">
        <f>SUM(T36:V36)</f>
        <v>3</v>
      </c>
      <c r="X36" s="815">
        <f t="shared" si="6"/>
        <v>7</v>
      </c>
    </row>
    <row r="37" spans="1:24" ht="18.75" customHeight="1">
      <c r="A37" s="1071">
        <v>9</v>
      </c>
      <c r="B37" s="1072" t="s">
        <v>188</v>
      </c>
      <c r="C37" s="818" t="s">
        <v>17</v>
      </c>
      <c r="D37" s="813">
        <v>0</v>
      </c>
      <c r="E37" s="813">
        <v>0</v>
      </c>
      <c r="F37" s="813">
        <v>0</v>
      </c>
      <c r="G37" s="813">
        <v>0</v>
      </c>
      <c r="H37" s="813">
        <v>0</v>
      </c>
      <c r="I37" s="813">
        <v>0</v>
      </c>
      <c r="J37" s="813">
        <v>0</v>
      </c>
      <c r="K37" s="813">
        <v>0</v>
      </c>
      <c r="L37" s="813">
        <v>0</v>
      </c>
      <c r="M37" s="813">
        <v>0</v>
      </c>
      <c r="N37" s="813">
        <v>0</v>
      </c>
      <c r="O37" s="813">
        <v>0</v>
      </c>
      <c r="P37" s="814">
        <v>12</v>
      </c>
      <c r="Q37" s="814">
        <v>10</v>
      </c>
      <c r="R37" s="814">
        <v>8</v>
      </c>
      <c r="S37" s="815">
        <f>SUM(P37:R37)</f>
        <v>30</v>
      </c>
      <c r="T37" s="814">
        <v>9</v>
      </c>
      <c r="U37" s="814">
        <v>3</v>
      </c>
      <c r="V37" s="814">
        <v>7</v>
      </c>
      <c r="W37" s="815">
        <f>SUM(T37:V37)</f>
        <v>19</v>
      </c>
      <c r="X37" s="815">
        <f t="shared" si="6"/>
        <v>49</v>
      </c>
    </row>
    <row r="38" spans="1:24" ht="18" customHeight="1">
      <c r="A38" s="1071"/>
      <c r="B38" s="1072"/>
      <c r="C38" s="818" t="s">
        <v>18</v>
      </c>
      <c r="D38" s="813">
        <v>0</v>
      </c>
      <c r="E38" s="813">
        <v>0</v>
      </c>
      <c r="F38" s="813">
        <v>0</v>
      </c>
      <c r="G38" s="813">
        <v>0</v>
      </c>
      <c r="H38" s="813">
        <v>0</v>
      </c>
      <c r="I38" s="813">
        <v>0</v>
      </c>
      <c r="J38" s="813">
        <v>0</v>
      </c>
      <c r="K38" s="813">
        <v>0</v>
      </c>
      <c r="L38" s="813">
        <v>0</v>
      </c>
      <c r="M38" s="813">
        <v>0</v>
      </c>
      <c r="N38" s="813">
        <v>0</v>
      </c>
      <c r="O38" s="813">
        <v>0</v>
      </c>
      <c r="P38" s="814">
        <v>10</v>
      </c>
      <c r="Q38" s="814">
        <v>8</v>
      </c>
      <c r="R38" s="814">
        <v>8</v>
      </c>
      <c r="S38" s="815">
        <f>SUM(P38:R38)</f>
        <v>26</v>
      </c>
      <c r="T38" s="814">
        <v>9</v>
      </c>
      <c r="U38" s="814">
        <v>6</v>
      </c>
      <c r="V38" s="814">
        <v>8</v>
      </c>
      <c r="W38" s="815">
        <f>SUM(T38:V38)</f>
        <v>23</v>
      </c>
      <c r="X38" s="815">
        <f t="shared" si="6"/>
        <v>49</v>
      </c>
    </row>
    <row r="39" spans="1:24" ht="18" customHeight="1">
      <c r="A39" s="1071"/>
      <c r="B39" s="1072"/>
      <c r="C39" s="818" t="s">
        <v>14</v>
      </c>
      <c r="D39" s="813">
        <v>0</v>
      </c>
      <c r="E39" s="813">
        <v>0</v>
      </c>
      <c r="F39" s="813">
        <v>0</v>
      </c>
      <c r="G39" s="813">
        <v>0</v>
      </c>
      <c r="H39" s="813">
        <v>0</v>
      </c>
      <c r="I39" s="813">
        <v>0</v>
      </c>
      <c r="J39" s="813">
        <v>0</v>
      </c>
      <c r="K39" s="813">
        <v>0</v>
      </c>
      <c r="L39" s="813">
        <v>0</v>
      </c>
      <c r="M39" s="813">
        <v>0</v>
      </c>
      <c r="N39" s="813">
        <v>0</v>
      </c>
      <c r="O39" s="813">
        <v>0</v>
      </c>
      <c r="P39" s="813">
        <f aca="true" t="shared" si="8" ref="P39:W39">SUM(P37:P38)</f>
        <v>22</v>
      </c>
      <c r="Q39" s="813">
        <f t="shared" si="8"/>
        <v>18</v>
      </c>
      <c r="R39" s="813">
        <f t="shared" si="8"/>
        <v>16</v>
      </c>
      <c r="S39" s="813">
        <f t="shared" si="8"/>
        <v>56</v>
      </c>
      <c r="T39" s="813">
        <f t="shared" si="8"/>
        <v>18</v>
      </c>
      <c r="U39" s="813">
        <f t="shared" si="8"/>
        <v>9</v>
      </c>
      <c r="V39" s="813">
        <f t="shared" si="8"/>
        <v>15</v>
      </c>
      <c r="W39" s="813">
        <f t="shared" si="8"/>
        <v>42</v>
      </c>
      <c r="X39" s="815">
        <f t="shared" si="6"/>
        <v>98</v>
      </c>
    </row>
    <row r="40" spans="1:24" ht="18" customHeight="1">
      <c r="A40" s="1071"/>
      <c r="B40" s="1072"/>
      <c r="C40" s="818" t="s">
        <v>16</v>
      </c>
      <c r="D40" s="813">
        <v>0</v>
      </c>
      <c r="E40" s="813">
        <v>0</v>
      </c>
      <c r="F40" s="813">
        <v>0</v>
      </c>
      <c r="G40" s="813">
        <v>0</v>
      </c>
      <c r="H40" s="813">
        <v>0</v>
      </c>
      <c r="I40" s="813">
        <v>0</v>
      </c>
      <c r="J40" s="813">
        <v>0</v>
      </c>
      <c r="K40" s="813">
        <v>0</v>
      </c>
      <c r="L40" s="813">
        <v>0</v>
      </c>
      <c r="M40" s="813">
        <v>0</v>
      </c>
      <c r="N40" s="813">
        <v>0</v>
      </c>
      <c r="O40" s="813">
        <v>0</v>
      </c>
      <c r="P40" s="814">
        <v>1</v>
      </c>
      <c r="Q40" s="814">
        <v>1</v>
      </c>
      <c r="R40" s="814">
        <v>1</v>
      </c>
      <c r="S40" s="815">
        <f>SUM(P40:R40)</f>
        <v>3</v>
      </c>
      <c r="T40" s="814">
        <v>1</v>
      </c>
      <c r="U40" s="814">
        <v>1</v>
      </c>
      <c r="V40" s="814">
        <v>1</v>
      </c>
      <c r="W40" s="815">
        <f>SUM(T40:V40)</f>
        <v>3</v>
      </c>
      <c r="X40" s="815">
        <f t="shared" si="6"/>
        <v>6</v>
      </c>
    </row>
    <row r="41" spans="1:24" ht="19.5" customHeight="1">
      <c r="A41" s="1071">
        <v>10</v>
      </c>
      <c r="B41" s="1072" t="s">
        <v>194</v>
      </c>
      <c r="C41" s="812" t="s">
        <v>17</v>
      </c>
      <c r="D41" s="813">
        <v>0</v>
      </c>
      <c r="E41" s="813">
        <v>0</v>
      </c>
      <c r="F41" s="813">
        <v>0</v>
      </c>
      <c r="G41" s="813">
        <v>0</v>
      </c>
      <c r="H41" s="813">
        <v>0</v>
      </c>
      <c r="I41" s="813">
        <v>0</v>
      </c>
      <c r="J41" s="813">
        <v>0</v>
      </c>
      <c r="K41" s="813">
        <v>0</v>
      </c>
      <c r="L41" s="813">
        <v>0</v>
      </c>
      <c r="M41" s="813">
        <v>0</v>
      </c>
      <c r="N41" s="813">
        <v>0</v>
      </c>
      <c r="O41" s="813">
        <v>0</v>
      </c>
      <c r="P41" s="814">
        <v>44</v>
      </c>
      <c r="Q41" s="814">
        <v>52</v>
      </c>
      <c r="R41" s="814">
        <v>80</v>
      </c>
      <c r="S41" s="815">
        <f>SUM(P41:R41)</f>
        <v>176</v>
      </c>
      <c r="T41" s="814">
        <v>32</v>
      </c>
      <c r="U41" s="814">
        <v>34</v>
      </c>
      <c r="V41" s="814">
        <v>9</v>
      </c>
      <c r="W41" s="815">
        <f>SUM(T41:V41)</f>
        <v>75</v>
      </c>
      <c r="X41" s="815">
        <f t="shared" si="6"/>
        <v>251</v>
      </c>
    </row>
    <row r="42" spans="1:24" ht="18" customHeight="1">
      <c r="A42" s="1071"/>
      <c r="B42" s="1072"/>
      <c r="C42" s="812" t="s">
        <v>18</v>
      </c>
      <c r="D42" s="813">
        <v>0</v>
      </c>
      <c r="E42" s="813">
        <v>0</v>
      </c>
      <c r="F42" s="813">
        <v>0</v>
      </c>
      <c r="G42" s="813">
        <v>0</v>
      </c>
      <c r="H42" s="813">
        <v>0</v>
      </c>
      <c r="I42" s="813">
        <v>0</v>
      </c>
      <c r="J42" s="813">
        <v>0</v>
      </c>
      <c r="K42" s="813">
        <v>0</v>
      </c>
      <c r="L42" s="813">
        <v>0</v>
      </c>
      <c r="M42" s="813">
        <v>0</v>
      </c>
      <c r="N42" s="813">
        <v>0</v>
      </c>
      <c r="O42" s="813">
        <v>0</v>
      </c>
      <c r="P42" s="814">
        <v>29</v>
      </c>
      <c r="Q42" s="814">
        <v>20</v>
      </c>
      <c r="R42" s="814">
        <v>22</v>
      </c>
      <c r="S42" s="815">
        <f>SUM(P42:R42)</f>
        <v>71</v>
      </c>
      <c r="T42" s="814">
        <v>31</v>
      </c>
      <c r="U42" s="814">
        <v>11</v>
      </c>
      <c r="V42" s="814">
        <v>13</v>
      </c>
      <c r="W42" s="815">
        <f>SUM(T42:V42)</f>
        <v>55</v>
      </c>
      <c r="X42" s="815">
        <f t="shared" si="6"/>
        <v>126</v>
      </c>
    </row>
    <row r="43" spans="1:24" ht="18.75" customHeight="1">
      <c r="A43" s="1071"/>
      <c r="B43" s="1072"/>
      <c r="C43" s="816" t="s">
        <v>14</v>
      </c>
      <c r="D43" s="813">
        <v>0</v>
      </c>
      <c r="E43" s="813">
        <v>0</v>
      </c>
      <c r="F43" s="813">
        <v>0</v>
      </c>
      <c r="G43" s="813">
        <v>0</v>
      </c>
      <c r="H43" s="813">
        <v>0</v>
      </c>
      <c r="I43" s="813">
        <v>0</v>
      </c>
      <c r="J43" s="813">
        <v>0</v>
      </c>
      <c r="K43" s="813">
        <v>0</v>
      </c>
      <c r="L43" s="813">
        <v>0</v>
      </c>
      <c r="M43" s="813">
        <v>0</v>
      </c>
      <c r="N43" s="813">
        <v>0</v>
      </c>
      <c r="O43" s="813">
        <v>0</v>
      </c>
      <c r="P43" s="813">
        <f aca="true" t="shared" si="9" ref="P43:W43">SUM(P41:P42)</f>
        <v>73</v>
      </c>
      <c r="Q43" s="813">
        <f t="shared" si="9"/>
        <v>72</v>
      </c>
      <c r="R43" s="813">
        <f t="shared" si="9"/>
        <v>102</v>
      </c>
      <c r="S43" s="813">
        <f t="shared" si="9"/>
        <v>247</v>
      </c>
      <c r="T43" s="813">
        <f t="shared" si="9"/>
        <v>63</v>
      </c>
      <c r="U43" s="813">
        <f t="shared" si="9"/>
        <v>45</v>
      </c>
      <c r="V43" s="813">
        <f t="shared" si="9"/>
        <v>22</v>
      </c>
      <c r="W43" s="813">
        <f t="shared" si="9"/>
        <v>130</v>
      </c>
      <c r="X43" s="815">
        <f t="shared" si="6"/>
        <v>377</v>
      </c>
    </row>
    <row r="44" spans="1:24" ht="18" customHeight="1">
      <c r="A44" s="1071"/>
      <c r="B44" s="1072"/>
      <c r="C44" s="812" t="s">
        <v>16</v>
      </c>
      <c r="D44" s="813">
        <v>0</v>
      </c>
      <c r="E44" s="813">
        <v>0</v>
      </c>
      <c r="F44" s="813">
        <v>0</v>
      </c>
      <c r="G44" s="813">
        <v>0</v>
      </c>
      <c r="H44" s="813">
        <v>0</v>
      </c>
      <c r="I44" s="813">
        <v>0</v>
      </c>
      <c r="J44" s="813">
        <v>0</v>
      </c>
      <c r="K44" s="813">
        <v>0</v>
      </c>
      <c r="L44" s="813">
        <v>0</v>
      </c>
      <c r="M44" s="813">
        <v>0</v>
      </c>
      <c r="N44" s="813">
        <v>0</v>
      </c>
      <c r="O44" s="813">
        <v>0</v>
      </c>
      <c r="P44" s="814">
        <v>2</v>
      </c>
      <c r="Q44" s="814">
        <v>2</v>
      </c>
      <c r="R44" s="814">
        <v>3</v>
      </c>
      <c r="S44" s="815">
        <f>SUM(P44:R44)</f>
        <v>7</v>
      </c>
      <c r="T44" s="814">
        <v>2</v>
      </c>
      <c r="U44" s="814">
        <v>2</v>
      </c>
      <c r="V44" s="814">
        <v>1</v>
      </c>
      <c r="W44" s="815">
        <f>SUM(T44:V44)</f>
        <v>5</v>
      </c>
      <c r="X44" s="815">
        <f t="shared" si="6"/>
        <v>12</v>
      </c>
    </row>
    <row r="45" spans="1:24" ht="18" customHeight="1">
      <c r="A45" s="1074">
        <v>11</v>
      </c>
      <c r="B45" s="1076" t="s">
        <v>834</v>
      </c>
      <c r="C45" s="812" t="s">
        <v>17</v>
      </c>
      <c r="D45" s="813">
        <v>0</v>
      </c>
      <c r="E45" s="813">
        <v>0</v>
      </c>
      <c r="F45" s="813">
        <v>0</v>
      </c>
      <c r="G45" s="813">
        <v>0</v>
      </c>
      <c r="H45" s="813">
        <v>0</v>
      </c>
      <c r="I45" s="813">
        <v>0</v>
      </c>
      <c r="J45" s="813">
        <v>0</v>
      </c>
      <c r="K45" s="813">
        <v>0</v>
      </c>
      <c r="L45" s="813">
        <v>0</v>
      </c>
      <c r="M45" s="813">
        <v>0</v>
      </c>
      <c r="N45" s="813">
        <v>0</v>
      </c>
      <c r="O45" s="813">
        <v>0</v>
      </c>
      <c r="P45" s="814">
        <v>53</v>
      </c>
      <c r="Q45" s="814">
        <v>0</v>
      </c>
      <c r="R45" s="814">
        <v>0</v>
      </c>
      <c r="S45" s="815">
        <f>SUM(P45:R45)</f>
        <v>53</v>
      </c>
      <c r="T45" s="814">
        <v>8</v>
      </c>
      <c r="U45" s="814">
        <v>0</v>
      </c>
      <c r="V45" s="814">
        <v>0</v>
      </c>
      <c r="W45" s="815">
        <f>SUM(T45:V45)</f>
        <v>8</v>
      </c>
      <c r="X45" s="815">
        <f t="shared" si="6"/>
        <v>61</v>
      </c>
    </row>
    <row r="46" spans="1:24" ht="18" customHeight="1">
      <c r="A46" s="1074"/>
      <c r="B46" s="1077"/>
      <c r="C46" s="812" t="s">
        <v>18</v>
      </c>
      <c r="D46" s="813">
        <v>0</v>
      </c>
      <c r="E46" s="813">
        <v>0</v>
      </c>
      <c r="F46" s="813">
        <v>0</v>
      </c>
      <c r="G46" s="813">
        <v>0</v>
      </c>
      <c r="H46" s="813">
        <v>0</v>
      </c>
      <c r="I46" s="813">
        <v>0</v>
      </c>
      <c r="J46" s="813">
        <v>0</v>
      </c>
      <c r="K46" s="813">
        <v>0</v>
      </c>
      <c r="L46" s="813">
        <v>0</v>
      </c>
      <c r="M46" s="813">
        <v>0</v>
      </c>
      <c r="N46" s="813">
        <v>0</v>
      </c>
      <c r="O46" s="813">
        <v>0</v>
      </c>
      <c r="P46" s="814">
        <v>62</v>
      </c>
      <c r="Q46" s="814">
        <v>0</v>
      </c>
      <c r="R46" s="814">
        <v>0</v>
      </c>
      <c r="S46" s="815">
        <f>SUM(P46:R46)</f>
        <v>62</v>
      </c>
      <c r="T46" s="814">
        <v>40</v>
      </c>
      <c r="U46" s="814">
        <v>0</v>
      </c>
      <c r="V46" s="814">
        <v>0</v>
      </c>
      <c r="W46" s="815">
        <f>SUM(T46:V46)</f>
        <v>40</v>
      </c>
      <c r="X46" s="815">
        <f t="shared" si="6"/>
        <v>102</v>
      </c>
    </row>
    <row r="47" spans="1:24" ht="18" customHeight="1">
      <c r="A47" s="1074"/>
      <c r="B47" s="1077"/>
      <c r="C47" s="816" t="s">
        <v>14</v>
      </c>
      <c r="D47" s="813">
        <v>0</v>
      </c>
      <c r="E47" s="813">
        <v>0</v>
      </c>
      <c r="F47" s="813">
        <v>0</v>
      </c>
      <c r="G47" s="813">
        <v>0</v>
      </c>
      <c r="H47" s="813">
        <v>0</v>
      </c>
      <c r="I47" s="813">
        <v>0</v>
      </c>
      <c r="J47" s="813">
        <v>0</v>
      </c>
      <c r="K47" s="813">
        <v>0</v>
      </c>
      <c r="L47" s="813">
        <v>0</v>
      </c>
      <c r="M47" s="813">
        <v>0</v>
      </c>
      <c r="N47" s="813">
        <v>0</v>
      </c>
      <c r="O47" s="813">
        <v>0</v>
      </c>
      <c r="P47" s="813">
        <f aca="true" t="shared" si="10" ref="P47:W47">SUM(P45:P46)</f>
        <v>115</v>
      </c>
      <c r="Q47" s="813">
        <f t="shared" si="10"/>
        <v>0</v>
      </c>
      <c r="R47" s="813">
        <f t="shared" si="10"/>
        <v>0</v>
      </c>
      <c r="S47" s="813">
        <f t="shared" si="10"/>
        <v>115</v>
      </c>
      <c r="T47" s="813">
        <f t="shared" si="10"/>
        <v>48</v>
      </c>
      <c r="U47" s="813">
        <f t="shared" si="10"/>
        <v>0</v>
      </c>
      <c r="V47" s="813">
        <f t="shared" si="10"/>
        <v>0</v>
      </c>
      <c r="W47" s="813">
        <f t="shared" si="10"/>
        <v>48</v>
      </c>
      <c r="X47" s="815">
        <f t="shared" si="6"/>
        <v>163</v>
      </c>
    </row>
    <row r="48" spans="1:24" ht="18" customHeight="1">
      <c r="A48" s="1075"/>
      <c r="B48" s="1077"/>
      <c r="C48" s="820" t="s">
        <v>16</v>
      </c>
      <c r="D48" s="821">
        <v>0</v>
      </c>
      <c r="E48" s="821">
        <v>0</v>
      </c>
      <c r="F48" s="821">
        <v>0</v>
      </c>
      <c r="G48" s="821">
        <v>0</v>
      </c>
      <c r="H48" s="821">
        <v>0</v>
      </c>
      <c r="I48" s="821">
        <v>0</v>
      </c>
      <c r="J48" s="821">
        <v>0</v>
      </c>
      <c r="K48" s="821">
        <v>0</v>
      </c>
      <c r="L48" s="821">
        <v>0</v>
      </c>
      <c r="M48" s="821">
        <v>0</v>
      </c>
      <c r="N48" s="821">
        <v>0</v>
      </c>
      <c r="O48" s="821">
        <v>0</v>
      </c>
      <c r="P48" s="822">
        <v>4</v>
      </c>
      <c r="Q48" s="822"/>
      <c r="R48" s="822"/>
      <c r="S48" s="823">
        <f>SUM(P48:R48)</f>
        <v>4</v>
      </c>
      <c r="T48" s="822">
        <v>2</v>
      </c>
      <c r="U48" s="822"/>
      <c r="V48" s="822"/>
      <c r="W48" s="823">
        <f aca="true" t="shared" si="11" ref="W48:W55">SUM(T48:V48)</f>
        <v>2</v>
      </c>
      <c r="X48" s="823">
        <f t="shared" si="6"/>
        <v>6</v>
      </c>
    </row>
    <row r="49" spans="1:24" ht="20.25" customHeight="1">
      <c r="A49" s="1078" t="s">
        <v>743</v>
      </c>
      <c r="B49" s="1078"/>
      <c r="C49" s="824" t="s">
        <v>17</v>
      </c>
      <c r="D49" s="825">
        <f>SUM(D47,D45,D41,D37,D33,D29,D25,D21,D17,D13,D9,D5)</f>
        <v>0</v>
      </c>
      <c r="E49" s="825">
        <f aca="true" t="shared" si="12" ref="E49:G50">SUM(E45,E41,E37,E33,E29,E25,E21,E17,E13,E9,E5)</f>
        <v>56</v>
      </c>
      <c r="F49" s="825">
        <f t="shared" si="12"/>
        <v>59</v>
      </c>
      <c r="G49" s="825">
        <f t="shared" si="12"/>
        <v>54</v>
      </c>
      <c r="H49" s="826">
        <f>SUM(D49:G49)</f>
        <v>169</v>
      </c>
      <c r="I49" s="825">
        <f aca="true" t="shared" si="13" ref="I49:N50">SUM(I45,I41,I37,I33,I29,I25,I21,I17,I13,I9,I5)</f>
        <v>35</v>
      </c>
      <c r="J49" s="825">
        <f t="shared" si="13"/>
        <v>20</v>
      </c>
      <c r="K49" s="825">
        <f t="shared" si="13"/>
        <v>29</v>
      </c>
      <c r="L49" s="825">
        <f t="shared" si="13"/>
        <v>0</v>
      </c>
      <c r="M49" s="825">
        <f t="shared" si="13"/>
        <v>0</v>
      </c>
      <c r="N49" s="825">
        <f t="shared" si="13"/>
        <v>0</v>
      </c>
      <c r="O49" s="826">
        <f>SUM(I49:N49)</f>
        <v>84</v>
      </c>
      <c r="P49" s="825">
        <f aca="true" t="shared" si="14" ref="P49:R50">SUM(P45,P41,P37,P33,P29,P25,P21,P17,P13,P9,P5)</f>
        <v>611</v>
      </c>
      <c r="Q49" s="825">
        <f t="shared" si="14"/>
        <v>539</v>
      </c>
      <c r="R49" s="825">
        <f t="shared" si="14"/>
        <v>562</v>
      </c>
      <c r="S49" s="825">
        <f>SUM(P49:R49)</f>
        <v>1712</v>
      </c>
      <c r="T49" s="825">
        <f aca="true" t="shared" si="15" ref="T49:V50">SUM(T45,T41,T37,T33,T29,T25,T21,T17,T13,T9,T5)</f>
        <v>412</v>
      </c>
      <c r="U49" s="825">
        <f t="shared" si="15"/>
        <v>369</v>
      </c>
      <c r="V49" s="825">
        <f t="shared" si="15"/>
        <v>280</v>
      </c>
      <c r="W49" s="825">
        <f t="shared" si="11"/>
        <v>1061</v>
      </c>
      <c r="X49" s="826">
        <f>SUM(W49,S49,O49,H49)</f>
        <v>3026</v>
      </c>
    </row>
    <row r="50" spans="1:24" ht="18.75" customHeight="1">
      <c r="A50" s="1078"/>
      <c r="B50" s="1078"/>
      <c r="C50" s="824" t="s">
        <v>18</v>
      </c>
      <c r="D50" s="825">
        <f>SUM(D46,D42,D38,D34,D30,D26,D22,D18,D14,D10,D6)</f>
        <v>0</v>
      </c>
      <c r="E50" s="825">
        <f t="shared" si="12"/>
        <v>64</v>
      </c>
      <c r="F50" s="825">
        <f t="shared" si="12"/>
        <v>61</v>
      </c>
      <c r="G50" s="825">
        <f t="shared" si="12"/>
        <v>44</v>
      </c>
      <c r="H50" s="826">
        <f>SUM(D50:G50)</f>
        <v>169</v>
      </c>
      <c r="I50" s="825">
        <f t="shared" si="13"/>
        <v>23</v>
      </c>
      <c r="J50" s="825">
        <f t="shared" si="13"/>
        <v>20</v>
      </c>
      <c r="K50" s="825">
        <f t="shared" si="13"/>
        <v>16</v>
      </c>
      <c r="L50" s="825">
        <f t="shared" si="13"/>
        <v>0</v>
      </c>
      <c r="M50" s="825">
        <f t="shared" si="13"/>
        <v>0</v>
      </c>
      <c r="N50" s="825">
        <f t="shared" si="13"/>
        <v>0</v>
      </c>
      <c r="O50" s="826">
        <f>SUM(I50:N50)</f>
        <v>59</v>
      </c>
      <c r="P50" s="825">
        <f t="shared" si="14"/>
        <v>778</v>
      </c>
      <c r="Q50" s="825">
        <f t="shared" si="14"/>
        <v>807</v>
      </c>
      <c r="R50" s="825">
        <f t="shared" si="14"/>
        <v>837</v>
      </c>
      <c r="S50" s="825">
        <f>SUM(P50:R50)</f>
        <v>2422</v>
      </c>
      <c r="T50" s="825">
        <f t="shared" si="15"/>
        <v>754</v>
      </c>
      <c r="U50" s="825">
        <f t="shared" si="15"/>
        <v>738</v>
      </c>
      <c r="V50" s="825">
        <f t="shared" si="15"/>
        <v>734</v>
      </c>
      <c r="W50" s="825">
        <f t="shared" si="11"/>
        <v>2226</v>
      </c>
      <c r="X50" s="826">
        <f>SUM(H50,W50,S50,O50)</f>
        <v>4876</v>
      </c>
    </row>
    <row r="51" spans="1:24" ht="18.75" customHeight="1">
      <c r="A51" s="1078"/>
      <c r="B51" s="1078"/>
      <c r="C51" s="824" t="s">
        <v>14</v>
      </c>
      <c r="D51" s="825">
        <f>SUM(D49:D50)</f>
        <v>0</v>
      </c>
      <c r="E51" s="825">
        <f>SUM(E49:E50)</f>
        <v>120</v>
      </c>
      <c r="F51" s="825">
        <f>SUM(F49:F50)</f>
        <v>120</v>
      </c>
      <c r="G51" s="825">
        <f>SUM(G49:G50)</f>
        <v>98</v>
      </c>
      <c r="H51" s="825">
        <f>SUM(D51:G51)</f>
        <v>338</v>
      </c>
      <c r="I51" s="825">
        <f aca="true" t="shared" si="16" ref="I51:V51">SUM(I49:I50)</f>
        <v>58</v>
      </c>
      <c r="J51" s="825">
        <f t="shared" si="16"/>
        <v>40</v>
      </c>
      <c r="K51" s="825">
        <f t="shared" si="16"/>
        <v>45</v>
      </c>
      <c r="L51" s="825">
        <f t="shared" si="16"/>
        <v>0</v>
      </c>
      <c r="M51" s="825">
        <f t="shared" si="16"/>
        <v>0</v>
      </c>
      <c r="N51" s="825">
        <f t="shared" si="16"/>
        <v>0</v>
      </c>
      <c r="O51" s="825">
        <f t="shared" si="16"/>
        <v>143</v>
      </c>
      <c r="P51" s="825">
        <f t="shared" si="16"/>
        <v>1389</v>
      </c>
      <c r="Q51" s="825">
        <f t="shared" si="16"/>
        <v>1346</v>
      </c>
      <c r="R51" s="825">
        <f t="shared" si="16"/>
        <v>1399</v>
      </c>
      <c r="S51" s="825">
        <f t="shared" si="16"/>
        <v>4134</v>
      </c>
      <c r="T51" s="825">
        <f t="shared" si="16"/>
        <v>1166</v>
      </c>
      <c r="U51" s="825">
        <f t="shared" si="16"/>
        <v>1107</v>
      </c>
      <c r="V51" s="825">
        <f t="shared" si="16"/>
        <v>1014</v>
      </c>
      <c r="W51" s="825">
        <f t="shared" si="11"/>
        <v>3287</v>
      </c>
      <c r="X51" s="826">
        <f>SUM(X7,X11,X15,X19,X23,X27,X31,X35,X39,X43,X47)</f>
        <v>7902</v>
      </c>
    </row>
    <row r="52" spans="1:24" ht="18" customHeight="1">
      <c r="A52" s="1078"/>
      <c r="B52" s="1078"/>
      <c r="C52" s="824" t="s">
        <v>16</v>
      </c>
      <c r="D52" s="825">
        <f>SUM(D48,D44,D40,D36,D32,D28,D24,D20,D16,D12,D8)</f>
        <v>0</v>
      </c>
      <c r="E52" s="825">
        <f>SUM(E48,E44,E40,E36,E32,E28,E24,E20,E16,E12,E8)</f>
        <v>3</v>
      </c>
      <c r="F52" s="825">
        <f>SUM(F48,F44,F40,F36,F32,F28,F24,F20,F16,F12,F8)</f>
        <v>3</v>
      </c>
      <c r="G52" s="825">
        <f>SUM(G48,G44,G40,G36,G32,G28,G24,G20,G16,G12,G8)</f>
        <v>3</v>
      </c>
      <c r="H52" s="826">
        <f>SUM(D52:G52)</f>
        <v>9</v>
      </c>
      <c r="I52" s="825">
        <f aca="true" t="shared" si="17" ref="I52:N52">SUM(I48,I44,I40,I36,I32,I28,I24,I20,I16,I12,I8)</f>
        <v>2</v>
      </c>
      <c r="J52" s="825">
        <f t="shared" si="17"/>
        <v>1</v>
      </c>
      <c r="K52" s="825">
        <f t="shared" si="17"/>
        <v>1</v>
      </c>
      <c r="L52" s="825">
        <f t="shared" si="17"/>
        <v>0</v>
      </c>
      <c r="M52" s="825">
        <f t="shared" si="17"/>
        <v>0</v>
      </c>
      <c r="N52" s="825">
        <f t="shared" si="17"/>
        <v>0</v>
      </c>
      <c r="O52" s="826">
        <f>SUM(I52:N52)</f>
        <v>4</v>
      </c>
      <c r="P52" s="825">
        <f>SUM(P48,P44,P40,P36,P32,P28,P24,P20,P16,P12,P8)</f>
        <v>36</v>
      </c>
      <c r="Q52" s="825">
        <f>SUM(Q48,Q44,Q40,Q36,Q32,Q28,Q24,Q20,Q16,Q12,Q8)</f>
        <v>35</v>
      </c>
      <c r="R52" s="825">
        <f>SUM(R48,R44,R40,R36,R32,R28,R24,R20,R16,R12,R8)</f>
        <v>36</v>
      </c>
      <c r="S52" s="825">
        <f>SUM(P52:R52)</f>
        <v>107</v>
      </c>
      <c r="T52" s="825">
        <f>SUM(T48,T44,T40,T36,T32,T28,T24,T20,T16,T12,T8)</f>
        <v>30</v>
      </c>
      <c r="U52" s="825">
        <f>SUM(U48,U44,U40,U36,U32,U28,U24,U20,U16,U12,U8)</f>
        <v>30</v>
      </c>
      <c r="V52" s="825">
        <f>SUM(V48,V44,V40,V36,V32,V28,V24,V20,V16,V12,V8)</f>
        <v>28</v>
      </c>
      <c r="W52" s="825">
        <f t="shared" si="11"/>
        <v>88</v>
      </c>
      <c r="X52" s="826">
        <f>SUM(W52,S52,O52,H52)</f>
        <v>208</v>
      </c>
    </row>
    <row r="53" spans="1:24" ht="18" customHeight="1">
      <c r="A53" s="1079">
        <v>12</v>
      </c>
      <c r="B53" s="1080" t="s">
        <v>676</v>
      </c>
      <c r="C53" s="827" t="s">
        <v>17</v>
      </c>
      <c r="D53" s="798">
        <v>0</v>
      </c>
      <c r="E53" s="798">
        <v>0</v>
      </c>
      <c r="F53" s="798">
        <v>0</v>
      </c>
      <c r="G53" s="798">
        <v>0</v>
      </c>
      <c r="H53" s="798">
        <v>0</v>
      </c>
      <c r="I53" s="798">
        <v>0</v>
      </c>
      <c r="J53" s="798">
        <v>0</v>
      </c>
      <c r="K53" s="798">
        <v>0</v>
      </c>
      <c r="L53" s="798">
        <v>0</v>
      </c>
      <c r="M53" s="798">
        <v>0</v>
      </c>
      <c r="N53" s="798">
        <v>0</v>
      </c>
      <c r="O53" s="798">
        <v>0</v>
      </c>
      <c r="P53" s="799">
        <v>87</v>
      </c>
      <c r="Q53" s="799">
        <v>88</v>
      </c>
      <c r="R53" s="799">
        <v>71</v>
      </c>
      <c r="S53" s="800">
        <f>SUM(P53:R53)</f>
        <v>246</v>
      </c>
      <c r="T53" s="799">
        <v>44</v>
      </c>
      <c r="U53" s="799">
        <v>33</v>
      </c>
      <c r="V53" s="799">
        <v>14</v>
      </c>
      <c r="W53" s="800">
        <f t="shared" si="11"/>
        <v>91</v>
      </c>
      <c r="X53" s="800">
        <v>337</v>
      </c>
    </row>
    <row r="54" spans="1:24" ht="18" customHeight="1">
      <c r="A54" s="1071"/>
      <c r="B54" s="1081"/>
      <c r="C54" s="812" t="s">
        <v>18</v>
      </c>
      <c r="D54" s="792">
        <v>0</v>
      </c>
      <c r="E54" s="792">
        <v>0</v>
      </c>
      <c r="F54" s="792">
        <v>0</v>
      </c>
      <c r="G54" s="792">
        <v>0</v>
      </c>
      <c r="H54" s="792">
        <v>0</v>
      </c>
      <c r="I54" s="792">
        <v>0</v>
      </c>
      <c r="J54" s="792">
        <v>0</v>
      </c>
      <c r="K54" s="792">
        <v>0</v>
      </c>
      <c r="L54" s="792">
        <v>0</v>
      </c>
      <c r="M54" s="792">
        <v>0</v>
      </c>
      <c r="N54" s="792">
        <v>0</v>
      </c>
      <c r="O54" s="792">
        <v>0</v>
      </c>
      <c r="P54" s="793">
        <v>156</v>
      </c>
      <c r="Q54" s="793">
        <v>118</v>
      </c>
      <c r="R54" s="793">
        <v>94</v>
      </c>
      <c r="S54" s="452">
        <f>SUM(P54:R54)</f>
        <v>368</v>
      </c>
      <c r="T54" s="793">
        <v>92</v>
      </c>
      <c r="U54" s="793">
        <v>88</v>
      </c>
      <c r="V54" s="793">
        <v>74</v>
      </c>
      <c r="W54" s="452">
        <f t="shared" si="11"/>
        <v>254</v>
      </c>
      <c r="X54" s="452">
        <v>622</v>
      </c>
    </row>
    <row r="55" spans="1:24" ht="18" customHeight="1">
      <c r="A55" s="1071"/>
      <c r="B55" s="1081"/>
      <c r="C55" s="812" t="s">
        <v>14</v>
      </c>
      <c r="D55" s="792">
        <v>0</v>
      </c>
      <c r="E55" s="792">
        <v>0</v>
      </c>
      <c r="F55" s="792">
        <v>0</v>
      </c>
      <c r="G55" s="792">
        <v>0</v>
      </c>
      <c r="H55" s="792">
        <v>0</v>
      </c>
      <c r="I55" s="792">
        <v>0</v>
      </c>
      <c r="J55" s="792">
        <v>0</v>
      </c>
      <c r="K55" s="792">
        <v>0</v>
      </c>
      <c r="L55" s="792">
        <v>0</v>
      </c>
      <c r="M55" s="792">
        <v>0</v>
      </c>
      <c r="N55" s="792">
        <v>0</v>
      </c>
      <c r="O55" s="792">
        <v>0</v>
      </c>
      <c r="P55" s="793">
        <v>243</v>
      </c>
      <c r="Q55" s="793">
        <v>206</v>
      </c>
      <c r="R55" s="793">
        <v>165</v>
      </c>
      <c r="S55" s="452">
        <f>SUM(P55:R55)</f>
        <v>614</v>
      </c>
      <c r="T55" s="793">
        <v>136</v>
      </c>
      <c r="U55" s="793">
        <v>121</v>
      </c>
      <c r="V55" s="793">
        <v>88</v>
      </c>
      <c r="W55" s="452">
        <f t="shared" si="11"/>
        <v>345</v>
      </c>
      <c r="X55" s="452">
        <v>959</v>
      </c>
    </row>
    <row r="56" spans="1:24" ht="18" customHeight="1">
      <c r="A56" s="1071"/>
      <c r="B56" s="1081"/>
      <c r="C56" s="812" t="s">
        <v>16</v>
      </c>
      <c r="D56" s="792">
        <v>0</v>
      </c>
      <c r="E56" s="792">
        <v>0</v>
      </c>
      <c r="F56" s="792">
        <v>0</v>
      </c>
      <c r="G56" s="792">
        <v>0</v>
      </c>
      <c r="H56" s="792">
        <v>0</v>
      </c>
      <c r="I56" s="792">
        <v>0</v>
      </c>
      <c r="J56" s="792">
        <v>0</v>
      </c>
      <c r="K56" s="792">
        <v>0</v>
      </c>
      <c r="L56" s="792">
        <v>0</v>
      </c>
      <c r="M56" s="792">
        <v>0</v>
      </c>
      <c r="N56" s="792">
        <v>0</v>
      </c>
      <c r="O56" s="792">
        <v>0</v>
      </c>
      <c r="P56" s="793">
        <v>5</v>
      </c>
      <c r="Q56" s="793">
        <v>5</v>
      </c>
      <c r="R56" s="793">
        <v>4</v>
      </c>
      <c r="S56" s="452">
        <v>14</v>
      </c>
      <c r="T56" s="793">
        <v>3</v>
      </c>
      <c r="U56" s="793">
        <v>3</v>
      </c>
      <c r="V56" s="793">
        <v>3</v>
      </c>
      <c r="W56" s="452">
        <v>9</v>
      </c>
      <c r="X56" s="452">
        <v>23</v>
      </c>
    </row>
    <row r="57" spans="1:24" ht="18" customHeight="1">
      <c r="A57" s="1071">
        <v>13</v>
      </c>
      <c r="B57" s="1081" t="s">
        <v>677</v>
      </c>
      <c r="C57" s="812" t="s">
        <v>17</v>
      </c>
      <c r="D57" s="792">
        <v>0</v>
      </c>
      <c r="E57" s="792">
        <v>0</v>
      </c>
      <c r="F57" s="792">
        <v>0</v>
      </c>
      <c r="G57" s="792">
        <v>0</v>
      </c>
      <c r="H57" s="792">
        <v>0</v>
      </c>
      <c r="I57" s="792">
        <v>0</v>
      </c>
      <c r="J57" s="792">
        <v>0</v>
      </c>
      <c r="K57" s="792">
        <v>0</v>
      </c>
      <c r="L57" s="792">
        <v>0</v>
      </c>
      <c r="M57" s="792">
        <v>0</v>
      </c>
      <c r="N57" s="792">
        <v>0</v>
      </c>
      <c r="O57" s="792">
        <v>0</v>
      </c>
      <c r="P57" s="793">
        <v>77</v>
      </c>
      <c r="Q57" s="793">
        <v>50</v>
      </c>
      <c r="R57" s="793">
        <v>37</v>
      </c>
      <c r="S57" s="452">
        <f>SUM(P57:R57)</f>
        <v>164</v>
      </c>
      <c r="T57" s="793">
        <v>35</v>
      </c>
      <c r="U57" s="793">
        <v>37</v>
      </c>
      <c r="V57" s="793">
        <v>24</v>
      </c>
      <c r="W57" s="452">
        <f>SUM(T57:V57)</f>
        <v>96</v>
      </c>
      <c r="X57" s="452">
        <v>260</v>
      </c>
    </row>
    <row r="58" spans="1:24" ht="18" customHeight="1">
      <c r="A58" s="1071"/>
      <c r="B58" s="1081"/>
      <c r="C58" s="812" t="s">
        <v>18</v>
      </c>
      <c r="D58" s="792">
        <v>0</v>
      </c>
      <c r="E58" s="792">
        <v>0</v>
      </c>
      <c r="F58" s="792">
        <v>0</v>
      </c>
      <c r="G58" s="792">
        <v>0</v>
      </c>
      <c r="H58" s="792">
        <v>0</v>
      </c>
      <c r="I58" s="792">
        <v>0</v>
      </c>
      <c r="J58" s="792">
        <v>0</v>
      </c>
      <c r="K58" s="792">
        <v>0</v>
      </c>
      <c r="L58" s="792">
        <v>0</v>
      </c>
      <c r="M58" s="792">
        <v>0</v>
      </c>
      <c r="N58" s="792">
        <v>0</v>
      </c>
      <c r="O58" s="792">
        <v>0</v>
      </c>
      <c r="P58" s="793">
        <v>61</v>
      </c>
      <c r="Q58" s="793">
        <v>38</v>
      </c>
      <c r="R58" s="793">
        <v>37</v>
      </c>
      <c r="S58" s="452">
        <f>SUM(P58:R58)</f>
        <v>136</v>
      </c>
      <c r="T58" s="793">
        <v>49</v>
      </c>
      <c r="U58" s="793">
        <v>54</v>
      </c>
      <c r="V58" s="793">
        <v>40</v>
      </c>
      <c r="W58" s="452">
        <f>SUM(T58:V58)</f>
        <v>143</v>
      </c>
      <c r="X58" s="452">
        <v>279</v>
      </c>
    </row>
    <row r="59" spans="1:24" ht="18" customHeight="1">
      <c r="A59" s="1071"/>
      <c r="B59" s="1081"/>
      <c r="C59" s="812" t="s">
        <v>14</v>
      </c>
      <c r="D59" s="792">
        <v>0</v>
      </c>
      <c r="E59" s="792">
        <v>0</v>
      </c>
      <c r="F59" s="792">
        <v>0</v>
      </c>
      <c r="G59" s="792">
        <v>0</v>
      </c>
      <c r="H59" s="792">
        <v>0</v>
      </c>
      <c r="I59" s="792">
        <v>0</v>
      </c>
      <c r="J59" s="792">
        <v>0</v>
      </c>
      <c r="K59" s="792">
        <v>0</v>
      </c>
      <c r="L59" s="792">
        <v>0</v>
      </c>
      <c r="M59" s="792">
        <v>0</v>
      </c>
      <c r="N59" s="792">
        <v>0</v>
      </c>
      <c r="O59" s="792">
        <v>0</v>
      </c>
      <c r="P59" s="793">
        <v>138</v>
      </c>
      <c r="Q59" s="793">
        <v>88</v>
      </c>
      <c r="R59" s="793">
        <v>74</v>
      </c>
      <c r="S59" s="452">
        <f>SUM(P59:R59)</f>
        <v>300</v>
      </c>
      <c r="T59" s="793">
        <v>84</v>
      </c>
      <c r="U59" s="793">
        <v>91</v>
      </c>
      <c r="V59" s="793">
        <v>64</v>
      </c>
      <c r="W59" s="452">
        <f>SUM(T59:V59)</f>
        <v>239</v>
      </c>
      <c r="X59" s="452">
        <v>539</v>
      </c>
    </row>
    <row r="60" spans="1:24" ht="18" customHeight="1">
      <c r="A60" s="1071"/>
      <c r="B60" s="1081"/>
      <c r="C60" s="812" t="s">
        <v>16</v>
      </c>
      <c r="D60" s="792">
        <v>0</v>
      </c>
      <c r="E60" s="792">
        <v>0</v>
      </c>
      <c r="F60" s="792">
        <v>0</v>
      </c>
      <c r="G60" s="792">
        <v>0</v>
      </c>
      <c r="H60" s="792">
        <v>0</v>
      </c>
      <c r="I60" s="792">
        <v>0</v>
      </c>
      <c r="J60" s="792">
        <v>0</v>
      </c>
      <c r="K60" s="792">
        <v>0</v>
      </c>
      <c r="L60" s="792">
        <v>0</v>
      </c>
      <c r="M60" s="792">
        <v>0</v>
      </c>
      <c r="N60" s="792">
        <v>0</v>
      </c>
      <c r="O60" s="792">
        <v>0</v>
      </c>
      <c r="P60" s="793">
        <v>4</v>
      </c>
      <c r="Q60" s="793">
        <v>3</v>
      </c>
      <c r="R60" s="793">
        <v>3</v>
      </c>
      <c r="S60" s="452">
        <v>10</v>
      </c>
      <c r="T60" s="793">
        <v>2</v>
      </c>
      <c r="U60" s="793">
        <v>3</v>
      </c>
      <c r="V60" s="793">
        <v>3</v>
      </c>
      <c r="W60" s="452">
        <v>8</v>
      </c>
      <c r="X60" s="452">
        <v>18</v>
      </c>
    </row>
    <row r="61" spans="1:24" ht="18" customHeight="1">
      <c r="A61" s="1071">
        <v>14</v>
      </c>
      <c r="B61" s="1081" t="s">
        <v>678</v>
      </c>
      <c r="C61" s="812" t="s">
        <v>17</v>
      </c>
      <c r="D61" s="792">
        <v>0</v>
      </c>
      <c r="E61" s="792">
        <v>0</v>
      </c>
      <c r="F61" s="792">
        <v>0</v>
      </c>
      <c r="G61" s="792">
        <v>0</v>
      </c>
      <c r="H61" s="792">
        <v>0</v>
      </c>
      <c r="I61" s="792">
        <v>0</v>
      </c>
      <c r="J61" s="792">
        <v>0</v>
      </c>
      <c r="K61" s="792">
        <v>0</v>
      </c>
      <c r="L61" s="792">
        <v>0</v>
      </c>
      <c r="M61" s="792">
        <v>0</v>
      </c>
      <c r="N61" s="792">
        <v>0</v>
      </c>
      <c r="O61" s="792">
        <v>0</v>
      </c>
      <c r="P61" s="793">
        <v>60</v>
      </c>
      <c r="Q61" s="793">
        <v>85</v>
      </c>
      <c r="R61" s="793">
        <v>63</v>
      </c>
      <c r="S61" s="452">
        <f aca="true" t="shared" si="18" ref="S61:S67">SUM(P61:R61)</f>
        <v>208</v>
      </c>
      <c r="T61" s="793">
        <v>64</v>
      </c>
      <c r="U61" s="793">
        <v>40</v>
      </c>
      <c r="V61" s="793">
        <v>51</v>
      </c>
      <c r="W61" s="452">
        <f aca="true" t="shared" si="19" ref="W61:W67">SUM(T61:V61)</f>
        <v>155</v>
      </c>
      <c r="X61" s="452">
        <v>363</v>
      </c>
    </row>
    <row r="62" spans="1:24" ht="18.75" customHeight="1">
      <c r="A62" s="1071"/>
      <c r="B62" s="1081"/>
      <c r="C62" s="812" t="s">
        <v>18</v>
      </c>
      <c r="D62" s="792">
        <v>0</v>
      </c>
      <c r="E62" s="792">
        <v>0</v>
      </c>
      <c r="F62" s="792">
        <v>0</v>
      </c>
      <c r="G62" s="792">
        <v>0</v>
      </c>
      <c r="H62" s="792">
        <v>0</v>
      </c>
      <c r="I62" s="792">
        <v>0</v>
      </c>
      <c r="J62" s="792">
        <v>0</v>
      </c>
      <c r="K62" s="792">
        <v>0</v>
      </c>
      <c r="L62" s="792">
        <v>0</v>
      </c>
      <c r="M62" s="792">
        <v>0</v>
      </c>
      <c r="N62" s="792">
        <v>0</v>
      </c>
      <c r="O62" s="792">
        <v>0</v>
      </c>
      <c r="P62" s="793">
        <v>44</v>
      </c>
      <c r="Q62" s="793">
        <v>64</v>
      </c>
      <c r="R62" s="793">
        <v>44</v>
      </c>
      <c r="S62" s="452">
        <f t="shared" si="18"/>
        <v>152</v>
      </c>
      <c r="T62" s="793">
        <v>51</v>
      </c>
      <c r="U62" s="793">
        <v>41</v>
      </c>
      <c r="V62" s="793">
        <v>33</v>
      </c>
      <c r="W62" s="452">
        <f t="shared" si="19"/>
        <v>125</v>
      </c>
      <c r="X62" s="452">
        <v>277</v>
      </c>
    </row>
    <row r="63" spans="1:24" ht="19.5" customHeight="1">
      <c r="A63" s="1071"/>
      <c r="B63" s="1081"/>
      <c r="C63" s="812" t="s">
        <v>14</v>
      </c>
      <c r="D63" s="792">
        <v>0</v>
      </c>
      <c r="E63" s="792">
        <v>0</v>
      </c>
      <c r="F63" s="792">
        <v>0</v>
      </c>
      <c r="G63" s="792">
        <v>0</v>
      </c>
      <c r="H63" s="792">
        <v>0</v>
      </c>
      <c r="I63" s="792">
        <v>0</v>
      </c>
      <c r="J63" s="792">
        <v>0</v>
      </c>
      <c r="K63" s="792">
        <v>0</v>
      </c>
      <c r="L63" s="792">
        <v>0</v>
      </c>
      <c r="M63" s="792">
        <v>0</v>
      </c>
      <c r="N63" s="792">
        <v>0</v>
      </c>
      <c r="O63" s="792">
        <v>0</v>
      </c>
      <c r="P63" s="793">
        <v>104</v>
      </c>
      <c r="Q63" s="793">
        <v>149</v>
      </c>
      <c r="R63" s="793">
        <v>107</v>
      </c>
      <c r="S63" s="452">
        <f t="shared" si="18"/>
        <v>360</v>
      </c>
      <c r="T63" s="793">
        <v>115</v>
      </c>
      <c r="U63" s="793">
        <v>81</v>
      </c>
      <c r="V63" s="793">
        <v>84</v>
      </c>
      <c r="W63" s="452">
        <f t="shared" si="19"/>
        <v>280</v>
      </c>
      <c r="X63" s="452">
        <v>640</v>
      </c>
    </row>
    <row r="64" spans="1:24" ht="18.75" customHeight="1">
      <c r="A64" s="1071"/>
      <c r="B64" s="1081"/>
      <c r="C64" s="812" t="s">
        <v>16</v>
      </c>
      <c r="D64" s="792">
        <v>0</v>
      </c>
      <c r="E64" s="792">
        <v>0</v>
      </c>
      <c r="F64" s="792">
        <v>0</v>
      </c>
      <c r="G64" s="792">
        <v>0</v>
      </c>
      <c r="H64" s="792">
        <v>0</v>
      </c>
      <c r="I64" s="792">
        <v>0</v>
      </c>
      <c r="J64" s="792">
        <v>0</v>
      </c>
      <c r="K64" s="792">
        <v>0</v>
      </c>
      <c r="L64" s="792">
        <v>0</v>
      </c>
      <c r="M64" s="792">
        <v>0</v>
      </c>
      <c r="N64" s="792">
        <v>0</v>
      </c>
      <c r="O64" s="792">
        <v>0</v>
      </c>
      <c r="P64" s="793">
        <v>3</v>
      </c>
      <c r="Q64" s="793">
        <v>4</v>
      </c>
      <c r="R64" s="793">
        <v>3</v>
      </c>
      <c r="S64" s="452">
        <f t="shared" si="18"/>
        <v>10</v>
      </c>
      <c r="T64" s="793">
        <v>3</v>
      </c>
      <c r="U64" s="793">
        <v>2</v>
      </c>
      <c r="V64" s="793">
        <v>2</v>
      </c>
      <c r="W64" s="452">
        <f t="shared" si="19"/>
        <v>7</v>
      </c>
      <c r="X64" s="452">
        <v>17</v>
      </c>
    </row>
    <row r="65" spans="1:24" ht="18" customHeight="1">
      <c r="A65" s="1071">
        <v>15</v>
      </c>
      <c r="B65" s="1081" t="s">
        <v>679</v>
      </c>
      <c r="C65" s="812" t="s">
        <v>17</v>
      </c>
      <c r="D65" s="792">
        <v>0</v>
      </c>
      <c r="E65" s="792">
        <v>0</v>
      </c>
      <c r="F65" s="792">
        <v>0</v>
      </c>
      <c r="G65" s="792">
        <v>0</v>
      </c>
      <c r="H65" s="792">
        <v>0</v>
      </c>
      <c r="I65" s="792">
        <v>0</v>
      </c>
      <c r="J65" s="792">
        <v>0</v>
      </c>
      <c r="K65" s="792">
        <v>0</v>
      </c>
      <c r="L65" s="792">
        <v>0</v>
      </c>
      <c r="M65" s="792">
        <v>0</v>
      </c>
      <c r="N65" s="792">
        <v>0</v>
      </c>
      <c r="O65" s="792">
        <v>0</v>
      </c>
      <c r="P65" s="828">
        <v>114</v>
      </c>
      <c r="Q65" s="828">
        <v>86</v>
      </c>
      <c r="R65" s="828">
        <v>86</v>
      </c>
      <c r="S65" s="829">
        <f t="shared" si="18"/>
        <v>286</v>
      </c>
      <c r="T65" s="828">
        <v>35</v>
      </c>
      <c r="U65" s="828">
        <v>23</v>
      </c>
      <c r="V65" s="828">
        <v>11</v>
      </c>
      <c r="W65" s="829">
        <f t="shared" si="19"/>
        <v>69</v>
      </c>
      <c r="X65" s="829">
        <v>355</v>
      </c>
    </row>
    <row r="66" spans="1:24" ht="18" customHeight="1">
      <c r="A66" s="1071"/>
      <c r="B66" s="1081"/>
      <c r="C66" s="812" t="s">
        <v>18</v>
      </c>
      <c r="D66" s="792">
        <v>0</v>
      </c>
      <c r="E66" s="792">
        <v>0</v>
      </c>
      <c r="F66" s="792">
        <v>0</v>
      </c>
      <c r="G66" s="792">
        <v>0</v>
      </c>
      <c r="H66" s="792">
        <v>0</v>
      </c>
      <c r="I66" s="792">
        <v>0</v>
      </c>
      <c r="J66" s="792">
        <v>0</v>
      </c>
      <c r="K66" s="792">
        <v>0</v>
      </c>
      <c r="L66" s="792">
        <v>0</v>
      </c>
      <c r="M66" s="792">
        <v>0</v>
      </c>
      <c r="N66" s="792">
        <v>0</v>
      </c>
      <c r="O66" s="792">
        <v>0</v>
      </c>
      <c r="P66" s="828">
        <v>51</v>
      </c>
      <c r="Q66" s="828">
        <v>59</v>
      </c>
      <c r="R66" s="828">
        <v>34</v>
      </c>
      <c r="S66" s="829">
        <f t="shared" si="18"/>
        <v>144</v>
      </c>
      <c r="T66" s="828">
        <v>28</v>
      </c>
      <c r="U66" s="828">
        <v>25</v>
      </c>
      <c r="V66" s="828">
        <v>12</v>
      </c>
      <c r="W66" s="829">
        <f t="shared" si="19"/>
        <v>65</v>
      </c>
      <c r="X66" s="829">
        <v>209</v>
      </c>
    </row>
    <row r="67" spans="1:24" ht="18" customHeight="1">
      <c r="A67" s="1071"/>
      <c r="B67" s="1081"/>
      <c r="C67" s="812" t="s">
        <v>14</v>
      </c>
      <c r="D67" s="792">
        <v>0</v>
      </c>
      <c r="E67" s="792">
        <v>0</v>
      </c>
      <c r="F67" s="792">
        <v>0</v>
      </c>
      <c r="G67" s="792">
        <v>0</v>
      </c>
      <c r="H67" s="792">
        <v>0</v>
      </c>
      <c r="I67" s="792">
        <v>0</v>
      </c>
      <c r="J67" s="792">
        <v>0</v>
      </c>
      <c r="K67" s="792">
        <v>0</v>
      </c>
      <c r="L67" s="792">
        <v>0</v>
      </c>
      <c r="M67" s="792">
        <v>0</v>
      </c>
      <c r="N67" s="792">
        <v>0</v>
      </c>
      <c r="O67" s="792">
        <v>0</v>
      </c>
      <c r="P67" s="828">
        <f>SUM(P65:P66)</f>
        <v>165</v>
      </c>
      <c r="Q67" s="828">
        <v>145</v>
      </c>
      <c r="R67" s="828">
        <v>120</v>
      </c>
      <c r="S67" s="829">
        <f t="shared" si="18"/>
        <v>430</v>
      </c>
      <c r="T67" s="828">
        <v>63</v>
      </c>
      <c r="U67" s="828">
        <v>48</v>
      </c>
      <c r="V67" s="828">
        <v>23</v>
      </c>
      <c r="W67" s="829">
        <f t="shared" si="19"/>
        <v>134</v>
      </c>
      <c r="X67" s="829">
        <f>SUM(X65:X66)</f>
        <v>564</v>
      </c>
    </row>
    <row r="68" spans="1:24" ht="18" customHeight="1">
      <c r="A68" s="1071"/>
      <c r="B68" s="1081"/>
      <c r="C68" s="812" t="s">
        <v>16</v>
      </c>
      <c r="D68" s="792">
        <v>0</v>
      </c>
      <c r="E68" s="792">
        <v>0</v>
      </c>
      <c r="F68" s="792">
        <v>0</v>
      </c>
      <c r="G68" s="792">
        <v>0</v>
      </c>
      <c r="H68" s="792">
        <v>0</v>
      </c>
      <c r="I68" s="792">
        <v>0</v>
      </c>
      <c r="J68" s="792">
        <v>0</v>
      </c>
      <c r="K68" s="792">
        <v>0</v>
      </c>
      <c r="L68" s="792">
        <v>0</v>
      </c>
      <c r="M68" s="792">
        <v>0</v>
      </c>
      <c r="N68" s="792">
        <v>0</v>
      </c>
      <c r="O68" s="792">
        <v>0</v>
      </c>
      <c r="P68" s="828">
        <v>6</v>
      </c>
      <c r="Q68" s="828">
        <v>5</v>
      </c>
      <c r="R68" s="828">
        <v>4</v>
      </c>
      <c r="S68" s="829">
        <v>15</v>
      </c>
      <c r="T68" s="828">
        <v>2</v>
      </c>
      <c r="U68" s="828">
        <v>2</v>
      </c>
      <c r="V68" s="828">
        <v>1</v>
      </c>
      <c r="W68" s="829">
        <v>5</v>
      </c>
      <c r="X68" s="829">
        <v>20</v>
      </c>
    </row>
    <row r="69" spans="1:24" ht="18" customHeight="1">
      <c r="A69" s="1071">
        <v>16</v>
      </c>
      <c r="B69" s="1081" t="s">
        <v>680</v>
      </c>
      <c r="C69" s="812" t="s">
        <v>17</v>
      </c>
      <c r="D69" s="792">
        <v>0</v>
      </c>
      <c r="E69" s="792">
        <v>0</v>
      </c>
      <c r="F69" s="792">
        <v>0</v>
      </c>
      <c r="G69" s="792">
        <v>0</v>
      </c>
      <c r="H69" s="792">
        <v>0</v>
      </c>
      <c r="I69" s="792">
        <v>0</v>
      </c>
      <c r="J69" s="792">
        <v>0</v>
      </c>
      <c r="K69" s="792">
        <v>0</v>
      </c>
      <c r="L69" s="792">
        <v>0</v>
      </c>
      <c r="M69" s="792">
        <v>0</v>
      </c>
      <c r="N69" s="792">
        <v>0</v>
      </c>
      <c r="O69" s="792">
        <v>0</v>
      </c>
      <c r="P69" s="828">
        <v>35</v>
      </c>
      <c r="Q69" s="828">
        <v>29</v>
      </c>
      <c r="R69" s="828">
        <v>46</v>
      </c>
      <c r="S69" s="829">
        <f aca="true" t="shared" si="20" ref="S69:S75">SUM(P69:R69)</f>
        <v>110</v>
      </c>
      <c r="T69" s="830"/>
      <c r="U69" s="830"/>
      <c r="V69" s="830"/>
      <c r="W69" s="831"/>
      <c r="X69" s="829">
        <v>110</v>
      </c>
    </row>
    <row r="70" spans="1:24" ht="18" customHeight="1">
      <c r="A70" s="1071"/>
      <c r="B70" s="1081"/>
      <c r="C70" s="812" t="s">
        <v>18</v>
      </c>
      <c r="D70" s="792">
        <v>0</v>
      </c>
      <c r="E70" s="792">
        <v>0</v>
      </c>
      <c r="F70" s="792">
        <v>0</v>
      </c>
      <c r="G70" s="792">
        <v>0</v>
      </c>
      <c r="H70" s="792">
        <v>0</v>
      </c>
      <c r="I70" s="792">
        <v>0</v>
      </c>
      <c r="J70" s="792">
        <v>0</v>
      </c>
      <c r="K70" s="792">
        <v>0</v>
      </c>
      <c r="L70" s="792">
        <v>0</v>
      </c>
      <c r="M70" s="792">
        <v>0</v>
      </c>
      <c r="N70" s="792">
        <v>0</v>
      </c>
      <c r="O70" s="792">
        <v>0</v>
      </c>
      <c r="P70" s="828">
        <v>23</v>
      </c>
      <c r="Q70" s="828">
        <v>21</v>
      </c>
      <c r="R70" s="828">
        <v>38</v>
      </c>
      <c r="S70" s="829">
        <f t="shared" si="20"/>
        <v>82</v>
      </c>
      <c r="T70" s="830"/>
      <c r="U70" s="830"/>
      <c r="V70" s="830"/>
      <c r="W70" s="831"/>
      <c r="X70" s="829">
        <v>82</v>
      </c>
    </row>
    <row r="71" spans="1:24" ht="18" customHeight="1">
      <c r="A71" s="1071"/>
      <c r="B71" s="1081"/>
      <c r="C71" s="812" t="s">
        <v>14</v>
      </c>
      <c r="D71" s="792">
        <v>0</v>
      </c>
      <c r="E71" s="792">
        <v>0</v>
      </c>
      <c r="F71" s="792">
        <v>0</v>
      </c>
      <c r="G71" s="792">
        <v>0</v>
      </c>
      <c r="H71" s="792">
        <v>0</v>
      </c>
      <c r="I71" s="792">
        <v>0</v>
      </c>
      <c r="J71" s="792">
        <v>0</v>
      </c>
      <c r="K71" s="792">
        <v>0</v>
      </c>
      <c r="L71" s="792">
        <v>0</v>
      </c>
      <c r="M71" s="792">
        <v>0</v>
      </c>
      <c r="N71" s="792">
        <v>0</v>
      </c>
      <c r="O71" s="792">
        <v>0</v>
      </c>
      <c r="P71" s="828">
        <v>58</v>
      </c>
      <c r="Q71" s="828">
        <v>50</v>
      </c>
      <c r="R71" s="828">
        <v>84</v>
      </c>
      <c r="S71" s="829">
        <f t="shared" si="20"/>
        <v>192</v>
      </c>
      <c r="T71" s="830"/>
      <c r="U71" s="830"/>
      <c r="V71" s="830"/>
      <c r="W71" s="831"/>
      <c r="X71" s="829">
        <v>192</v>
      </c>
    </row>
    <row r="72" spans="1:24" ht="18.75" customHeight="1">
      <c r="A72" s="1071"/>
      <c r="B72" s="1081"/>
      <c r="C72" s="812" t="s">
        <v>16</v>
      </c>
      <c r="D72" s="792">
        <v>0</v>
      </c>
      <c r="E72" s="792">
        <v>0</v>
      </c>
      <c r="F72" s="792">
        <v>0</v>
      </c>
      <c r="G72" s="792">
        <v>0</v>
      </c>
      <c r="H72" s="792">
        <v>0</v>
      </c>
      <c r="I72" s="792">
        <v>0</v>
      </c>
      <c r="J72" s="792">
        <v>0</v>
      </c>
      <c r="K72" s="792">
        <v>0</v>
      </c>
      <c r="L72" s="792">
        <v>0</v>
      </c>
      <c r="M72" s="792">
        <v>0</v>
      </c>
      <c r="N72" s="792">
        <v>0</v>
      </c>
      <c r="O72" s="792">
        <v>0</v>
      </c>
      <c r="P72" s="828">
        <v>2</v>
      </c>
      <c r="Q72" s="828">
        <v>2</v>
      </c>
      <c r="R72" s="828">
        <v>3</v>
      </c>
      <c r="S72" s="829">
        <f t="shared" si="20"/>
        <v>7</v>
      </c>
      <c r="T72" s="830"/>
      <c r="U72" s="830"/>
      <c r="V72" s="830"/>
      <c r="W72" s="831"/>
      <c r="X72" s="829">
        <v>7</v>
      </c>
    </row>
    <row r="73" spans="1:24" ht="18" customHeight="1">
      <c r="A73" s="1071">
        <v>17</v>
      </c>
      <c r="B73" s="1081" t="s">
        <v>681</v>
      </c>
      <c r="C73" s="812" t="s">
        <v>17</v>
      </c>
      <c r="D73" s="792">
        <v>0</v>
      </c>
      <c r="E73" s="792">
        <v>0</v>
      </c>
      <c r="F73" s="792">
        <v>0</v>
      </c>
      <c r="G73" s="792">
        <v>0</v>
      </c>
      <c r="H73" s="792">
        <v>0</v>
      </c>
      <c r="I73" s="792">
        <v>0</v>
      </c>
      <c r="J73" s="792">
        <v>0</v>
      </c>
      <c r="K73" s="792">
        <v>0</v>
      </c>
      <c r="L73" s="792">
        <v>0</v>
      </c>
      <c r="M73" s="792">
        <v>0</v>
      </c>
      <c r="N73" s="792">
        <v>0</v>
      </c>
      <c r="O73" s="792">
        <v>0</v>
      </c>
      <c r="P73" s="828">
        <v>52</v>
      </c>
      <c r="Q73" s="828">
        <v>48</v>
      </c>
      <c r="R73" s="828">
        <v>19</v>
      </c>
      <c r="S73" s="829">
        <f t="shared" si="20"/>
        <v>119</v>
      </c>
      <c r="T73" s="830"/>
      <c r="U73" s="830"/>
      <c r="V73" s="830"/>
      <c r="W73" s="831"/>
      <c r="X73" s="829">
        <v>119</v>
      </c>
    </row>
    <row r="74" spans="1:27" ht="18" customHeight="1">
      <c r="A74" s="1071"/>
      <c r="B74" s="1081"/>
      <c r="C74" s="812" t="s">
        <v>18</v>
      </c>
      <c r="D74" s="792">
        <v>0</v>
      </c>
      <c r="E74" s="792">
        <v>0</v>
      </c>
      <c r="F74" s="792">
        <v>0</v>
      </c>
      <c r="G74" s="792">
        <v>0</v>
      </c>
      <c r="H74" s="792">
        <v>0</v>
      </c>
      <c r="I74" s="792">
        <v>0</v>
      </c>
      <c r="J74" s="792">
        <v>0</v>
      </c>
      <c r="K74" s="792">
        <v>0</v>
      </c>
      <c r="L74" s="792">
        <v>0</v>
      </c>
      <c r="M74" s="792">
        <v>0</v>
      </c>
      <c r="N74" s="792">
        <v>0</v>
      </c>
      <c r="O74" s="792">
        <v>0</v>
      </c>
      <c r="P74" s="828">
        <v>38</v>
      </c>
      <c r="Q74" s="828">
        <v>31</v>
      </c>
      <c r="R74" s="828">
        <v>15</v>
      </c>
      <c r="S74" s="829">
        <f t="shared" si="20"/>
        <v>84</v>
      </c>
      <c r="T74" s="830"/>
      <c r="U74" s="830"/>
      <c r="V74" s="830"/>
      <c r="W74" s="831"/>
      <c r="X74" s="829">
        <v>84</v>
      </c>
      <c r="AA74" s="809" t="s">
        <v>881</v>
      </c>
    </row>
    <row r="75" spans="1:24" ht="18" customHeight="1">
      <c r="A75" s="1071"/>
      <c r="B75" s="1081"/>
      <c r="C75" s="812" t="s">
        <v>14</v>
      </c>
      <c r="D75" s="792">
        <v>0</v>
      </c>
      <c r="E75" s="792">
        <v>0</v>
      </c>
      <c r="F75" s="792">
        <v>0</v>
      </c>
      <c r="G75" s="792">
        <v>0</v>
      </c>
      <c r="H75" s="792">
        <v>0</v>
      </c>
      <c r="I75" s="792">
        <v>0</v>
      </c>
      <c r="J75" s="792">
        <v>0</v>
      </c>
      <c r="K75" s="792">
        <v>0</v>
      </c>
      <c r="L75" s="792">
        <v>0</v>
      </c>
      <c r="M75" s="792">
        <v>0</v>
      </c>
      <c r="N75" s="792">
        <v>0</v>
      </c>
      <c r="O75" s="792">
        <v>0</v>
      </c>
      <c r="P75" s="828">
        <v>90</v>
      </c>
      <c r="Q75" s="828">
        <v>79</v>
      </c>
      <c r="R75" s="828">
        <v>34</v>
      </c>
      <c r="S75" s="829">
        <f t="shared" si="20"/>
        <v>203</v>
      </c>
      <c r="T75" s="830"/>
      <c r="U75" s="830"/>
      <c r="V75" s="830"/>
      <c r="W75" s="831"/>
      <c r="X75" s="829">
        <v>203</v>
      </c>
    </row>
    <row r="76" spans="1:24" ht="18" customHeight="1">
      <c r="A76" s="1071"/>
      <c r="B76" s="1081"/>
      <c r="C76" s="812" t="s">
        <v>16</v>
      </c>
      <c r="D76" s="792">
        <v>0</v>
      </c>
      <c r="E76" s="792">
        <v>0</v>
      </c>
      <c r="F76" s="792">
        <v>0</v>
      </c>
      <c r="G76" s="792">
        <v>0</v>
      </c>
      <c r="H76" s="792">
        <v>0</v>
      </c>
      <c r="I76" s="792">
        <v>0</v>
      </c>
      <c r="J76" s="792">
        <v>0</v>
      </c>
      <c r="K76" s="792">
        <v>0</v>
      </c>
      <c r="L76" s="792">
        <v>0</v>
      </c>
      <c r="M76" s="792">
        <v>0</v>
      </c>
      <c r="N76" s="792">
        <v>0</v>
      </c>
      <c r="O76" s="792">
        <v>0</v>
      </c>
      <c r="P76" s="828">
        <v>3</v>
      </c>
      <c r="Q76" s="828">
        <v>2</v>
      </c>
      <c r="R76" s="828">
        <v>1</v>
      </c>
      <c r="S76" s="829">
        <v>6</v>
      </c>
      <c r="T76" s="830"/>
      <c r="U76" s="830"/>
      <c r="V76" s="830"/>
      <c r="W76" s="831"/>
      <c r="X76" s="829">
        <v>6</v>
      </c>
    </row>
    <row r="77" spans="1:24" ht="18" customHeight="1">
      <c r="A77" s="1071">
        <v>18</v>
      </c>
      <c r="B77" s="1081" t="s">
        <v>682</v>
      </c>
      <c r="C77" s="812" t="s">
        <v>17</v>
      </c>
      <c r="D77" s="792">
        <v>0</v>
      </c>
      <c r="E77" s="792">
        <v>0</v>
      </c>
      <c r="F77" s="792">
        <v>0</v>
      </c>
      <c r="G77" s="792">
        <v>0</v>
      </c>
      <c r="H77" s="792">
        <v>0</v>
      </c>
      <c r="I77" s="792">
        <v>0</v>
      </c>
      <c r="J77" s="792">
        <v>0</v>
      </c>
      <c r="K77" s="792">
        <v>0</v>
      </c>
      <c r="L77" s="792">
        <v>0</v>
      </c>
      <c r="M77" s="792">
        <v>0</v>
      </c>
      <c r="N77" s="792">
        <v>0</v>
      </c>
      <c r="O77" s="792">
        <v>0</v>
      </c>
      <c r="P77" s="828">
        <v>31</v>
      </c>
      <c r="Q77" s="828">
        <v>37</v>
      </c>
      <c r="R77" s="828">
        <v>23</v>
      </c>
      <c r="S77" s="829">
        <f>SUM(P77:R77)</f>
        <v>91</v>
      </c>
      <c r="T77" s="828">
        <v>37</v>
      </c>
      <c r="U77" s="828">
        <v>21</v>
      </c>
      <c r="V77" s="828">
        <v>21</v>
      </c>
      <c r="W77" s="829">
        <f>SUM(T77:V77)</f>
        <v>79</v>
      </c>
      <c r="X77" s="829">
        <v>170</v>
      </c>
    </row>
    <row r="78" spans="1:24" ht="18" customHeight="1">
      <c r="A78" s="1071"/>
      <c r="B78" s="1081"/>
      <c r="C78" s="812" t="s">
        <v>18</v>
      </c>
      <c r="D78" s="792">
        <v>0</v>
      </c>
      <c r="E78" s="792">
        <v>0</v>
      </c>
      <c r="F78" s="792">
        <v>0</v>
      </c>
      <c r="G78" s="792">
        <v>0</v>
      </c>
      <c r="H78" s="792">
        <v>0</v>
      </c>
      <c r="I78" s="792">
        <v>0</v>
      </c>
      <c r="J78" s="792">
        <v>0</v>
      </c>
      <c r="K78" s="792">
        <v>0</v>
      </c>
      <c r="L78" s="792">
        <v>0</v>
      </c>
      <c r="M78" s="792">
        <v>0</v>
      </c>
      <c r="N78" s="792">
        <v>0</v>
      </c>
      <c r="O78" s="792">
        <v>0</v>
      </c>
      <c r="P78" s="828">
        <v>21</v>
      </c>
      <c r="Q78" s="828">
        <v>34</v>
      </c>
      <c r="R78" s="828">
        <v>17</v>
      </c>
      <c r="S78" s="829">
        <f>SUM(P78:R78)</f>
        <v>72</v>
      </c>
      <c r="T78" s="828">
        <v>43</v>
      </c>
      <c r="U78" s="828">
        <v>19</v>
      </c>
      <c r="V78" s="828">
        <v>26</v>
      </c>
      <c r="W78" s="829">
        <f>SUM(T78:V78)</f>
        <v>88</v>
      </c>
      <c r="X78" s="829">
        <v>160</v>
      </c>
    </row>
    <row r="79" spans="1:24" ht="17.25" customHeight="1">
      <c r="A79" s="1071"/>
      <c r="B79" s="1081"/>
      <c r="C79" s="812" t="s">
        <v>14</v>
      </c>
      <c r="D79" s="792">
        <v>0</v>
      </c>
      <c r="E79" s="792">
        <v>0</v>
      </c>
      <c r="F79" s="792">
        <v>0</v>
      </c>
      <c r="G79" s="792">
        <v>0</v>
      </c>
      <c r="H79" s="792">
        <v>0</v>
      </c>
      <c r="I79" s="792">
        <v>0</v>
      </c>
      <c r="J79" s="792">
        <v>0</v>
      </c>
      <c r="K79" s="792">
        <v>0</v>
      </c>
      <c r="L79" s="792">
        <v>0</v>
      </c>
      <c r="M79" s="792">
        <v>0</v>
      </c>
      <c r="N79" s="792">
        <v>0</v>
      </c>
      <c r="O79" s="792">
        <v>0</v>
      </c>
      <c r="P79" s="828">
        <v>52</v>
      </c>
      <c r="Q79" s="828">
        <v>71</v>
      </c>
      <c r="R79" s="828">
        <v>40</v>
      </c>
      <c r="S79" s="829">
        <f>SUM(P79:R79)</f>
        <v>163</v>
      </c>
      <c r="T79" s="828">
        <v>80</v>
      </c>
      <c r="U79" s="828">
        <v>40</v>
      </c>
      <c r="V79" s="828">
        <v>47</v>
      </c>
      <c r="W79" s="829">
        <f>SUM(T79:V79)</f>
        <v>167</v>
      </c>
      <c r="X79" s="829">
        <v>330</v>
      </c>
    </row>
    <row r="80" spans="1:24" ht="18" customHeight="1">
      <c r="A80" s="1071"/>
      <c r="B80" s="1081"/>
      <c r="C80" s="812" t="s">
        <v>16</v>
      </c>
      <c r="D80" s="792">
        <v>0</v>
      </c>
      <c r="E80" s="792">
        <v>0</v>
      </c>
      <c r="F80" s="792">
        <v>0</v>
      </c>
      <c r="G80" s="792">
        <v>0</v>
      </c>
      <c r="H80" s="792">
        <v>0</v>
      </c>
      <c r="I80" s="792">
        <v>0</v>
      </c>
      <c r="J80" s="792">
        <v>0</v>
      </c>
      <c r="K80" s="792">
        <v>0</v>
      </c>
      <c r="L80" s="792">
        <v>0</v>
      </c>
      <c r="M80" s="792">
        <v>0</v>
      </c>
      <c r="N80" s="792">
        <v>0</v>
      </c>
      <c r="O80" s="792">
        <v>0</v>
      </c>
      <c r="P80" s="828">
        <v>2</v>
      </c>
      <c r="Q80" s="828">
        <v>2</v>
      </c>
      <c r="R80" s="828">
        <v>1</v>
      </c>
      <c r="S80" s="829">
        <v>5</v>
      </c>
      <c r="T80" s="828">
        <v>2</v>
      </c>
      <c r="U80" s="828">
        <v>1</v>
      </c>
      <c r="V80" s="828">
        <v>1</v>
      </c>
      <c r="W80" s="829">
        <v>4</v>
      </c>
      <c r="X80" s="829">
        <v>9</v>
      </c>
    </row>
    <row r="81" spans="1:24" ht="18" customHeight="1">
      <c r="A81" s="1078" t="s">
        <v>744</v>
      </c>
      <c r="B81" s="1078"/>
      <c r="C81" s="832" t="s">
        <v>17</v>
      </c>
      <c r="D81" s="794">
        <v>0</v>
      </c>
      <c r="E81" s="794">
        <v>0</v>
      </c>
      <c r="F81" s="794">
        <v>0</v>
      </c>
      <c r="G81" s="794">
        <v>0</v>
      </c>
      <c r="H81" s="794">
        <v>0</v>
      </c>
      <c r="I81" s="794">
        <v>0</v>
      </c>
      <c r="J81" s="794">
        <v>0</v>
      </c>
      <c r="K81" s="794">
        <v>0</v>
      </c>
      <c r="L81" s="794">
        <v>0</v>
      </c>
      <c r="M81" s="794">
        <v>0</v>
      </c>
      <c r="N81" s="794">
        <v>0</v>
      </c>
      <c r="O81" s="794">
        <v>0</v>
      </c>
      <c r="P81" s="833">
        <v>456</v>
      </c>
      <c r="Q81" s="833">
        <v>423</v>
      </c>
      <c r="R81" s="833">
        <v>345</v>
      </c>
      <c r="S81" s="833">
        <f>SUM(P81:R81)</f>
        <v>1224</v>
      </c>
      <c r="T81" s="833">
        <v>215</v>
      </c>
      <c r="U81" s="833">
        <v>154</v>
      </c>
      <c r="V81" s="833">
        <v>121</v>
      </c>
      <c r="W81" s="833">
        <f>SUM(T81:V81)</f>
        <v>490</v>
      </c>
      <c r="X81" s="833">
        <v>1714</v>
      </c>
    </row>
    <row r="82" spans="1:24" ht="18" customHeight="1">
      <c r="A82" s="1078"/>
      <c r="B82" s="1078"/>
      <c r="C82" s="832" t="s">
        <v>18</v>
      </c>
      <c r="D82" s="794">
        <v>0</v>
      </c>
      <c r="E82" s="794">
        <v>0</v>
      </c>
      <c r="F82" s="794">
        <v>0</v>
      </c>
      <c r="G82" s="794">
        <v>0</v>
      </c>
      <c r="H82" s="794">
        <v>0</v>
      </c>
      <c r="I82" s="794">
        <v>0</v>
      </c>
      <c r="J82" s="794">
        <v>0</v>
      </c>
      <c r="K82" s="794">
        <v>0</v>
      </c>
      <c r="L82" s="794">
        <v>0</v>
      </c>
      <c r="M82" s="794">
        <v>0</v>
      </c>
      <c r="N82" s="794">
        <v>0</v>
      </c>
      <c r="O82" s="794">
        <v>0</v>
      </c>
      <c r="P82" s="833">
        <v>394</v>
      </c>
      <c r="Q82" s="833">
        <v>365</v>
      </c>
      <c r="R82" s="833">
        <v>279</v>
      </c>
      <c r="S82" s="833">
        <f>SUM(P82:R82)</f>
        <v>1038</v>
      </c>
      <c r="T82" s="833">
        <v>263</v>
      </c>
      <c r="U82" s="833">
        <v>227</v>
      </c>
      <c r="V82" s="833">
        <v>185</v>
      </c>
      <c r="W82" s="833">
        <f>SUM(T82:V82)</f>
        <v>675</v>
      </c>
      <c r="X82" s="833">
        <v>1713</v>
      </c>
    </row>
    <row r="83" spans="1:24" ht="20.25" customHeight="1">
      <c r="A83" s="1078"/>
      <c r="B83" s="1078"/>
      <c r="C83" s="832" t="s">
        <v>14</v>
      </c>
      <c r="D83" s="794">
        <v>0</v>
      </c>
      <c r="E83" s="794">
        <v>0</v>
      </c>
      <c r="F83" s="794">
        <v>0</v>
      </c>
      <c r="G83" s="794">
        <v>0</v>
      </c>
      <c r="H83" s="794">
        <v>0</v>
      </c>
      <c r="I83" s="794">
        <v>0</v>
      </c>
      <c r="J83" s="794">
        <v>0</v>
      </c>
      <c r="K83" s="794">
        <v>0</v>
      </c>
      <c r="L83" s="794">
        <v>0</v>
      </c>
      <c r="M83" s="794">
        <v>0</v>
      </c>
      <c r="N83" s="794">
        <v>0</v>
      </c>
      <c r="O83" s="794">
        <v>0</v>
      </c>
      <c r="P83" s="833">
        <f>SUM(P81:P82)</f>
        <v>850</v>
      </c>
      <c r="Q83" s="833">
        <f>SUM(Q81:Q82)</f>
        <v>788</v>
      </c>
      <c r="R83" s="833">
        <f>SUM(R81:R82)</f>
        <v>624</v>
      </c>
      <c r="S83" s="833">
        <f>SUM(P83:R83)</f>
        <v>2262</v>
      </c>
      <c r="T83" s="833">
        <f>SUM(T81:T82)</f>
        <v>478</v>
      </c>
      <c r="U83" s="833">
        <f>SUM(U81:U82)</f>
        <v>381</v>
      </c>
      <c r="V83" s="833">
        <f>SUM(V81:V82)</f>
        <v>306</v>
      </c>
      <c r="W83" s="833">
        <f>SUM(T83:V83)</f>
        <v>1165</v>
      </c>
      <c r="X83" s="833">
        <f>SUM(X81:X82)</f>
        <v>3427</v>
      </c>
    </row>
    <row r="84" spans="1:24" ht="19.5" customHeight="1">
      <c r="A84" s="1078"/>
      <c r="B84" s="1078"/>
      <c r="C84" s="832" t="s">
        <v>16</v>
      </c>
      <c r="D84" s="794">
        <v>0</v>
      </c>
      <c r="E84" s="794">
        <v>0</v>
      </c>
      <c r="F84" s="794">
        <v>0</v>
      </c>
      <c r="G84" s="794">
        <v>0</v>
      </c>
      <c r="H84" s="794">
        <v>0</v>
      </c>
      <c r="I84" s="794">
        <v>0</v>
      </c>
      <c r="J84" s="794">
        <v>0</v>
      </c>
      <c r="K84" s="794">
        <v>0</v>
      </c>
      <c r="L84" s="794">
        <v>0</v>
      </c>
      <c r="M84" s="794">
        <v>0</v>
      </c>
      <c r="N84" s="794">
        <v>0</v>
      </c>
      <c r="O84" s="794">
        <v>0</v>
      </c>
      <c r="P84" s="833">
        <v>25</v>
      </c>
      <c r="Q84" s="833">
        <v>23</v>
      </c>
      <c r="R84" s="833">
        <v>19</v>
      </c>
      <c r="S84" s="833">
        <v>67</v>
      </c>
      <c r="T84" s="833">
        <v>12</v>
      </c>
      <c r="U84" s="833">
        <v>11</v>
      </c>
      <c r="V84" s="833">
        <v>10</v>
      </c>
      <c r="W84" s="833">
        <v>33</v>
      </c>
      <c r="X84" s="833">
        <v>100</v>
      </c>
    </row>
    <row r="85" spans="1:24" ht="18" customHeight="1">
      <c r="A85" s="1082">
        <v>19</v>
      </c>
      <c r="B85" s="1083" t="s">
        <v>683</v>
      </c>
      <c r="C85" s="834" t="s">
        <v>17</v>
      </c>
      <c r="D85" s="792">
        <v>0</v>
      </c>
      <c r="E85" s="792">
        <v>0</v>
      </c>
      <c r="F85" s="792">
        <v>0</v>
      </c>
      <c r="G85" s="792">
        <v>0</v>
      </c>
      <c r="H85" s="792">
        <v>0</v>
      </c>
      <c r="I85" s="792">
        <v>0</v>
      </c>
      <c r="J85" s="792">
        <v>0</v>
      </c>
      <c r="K85" s="792">
        <v>0</v>
      </c>
      <c r="L85" s="792">
        <v>0</v>
      </c>
      <c r="M85" s="792">
        <v>0</v>
      </c>
      <c r="N85" s="792">
        <v>0</v>
      </c>
      <c r="O85" s="792">
        <v>0</v>
      </c>
      <c r="P85" s="835">
        <v>40</v>
      </c>
      <c r="Q85" s="835">
        <v>29</v>
      </c>
      <c r="R85" s="835">
        <v>23</v>
      </c>
      <c r="S85" s="815">
        <f aca="true" t="shared" si="21" ref="S85:S112">SUM(P85:R85)</f>
        <v>92</v>
      </c>
      <c r="T85" s="835">
        <v>29</v>
      </c>
      <c r="U85" s="835">
        <v>28</v>
      </c>
      <c r="V85" s="835">
        <v>13</v>
      </c>
      <c r="W85" s="815">
        <f aca="true" t="shared" si="22" ref="W85:W112">SUM(T85:V85)</f>
        <v>70</v>
      </c>
      <c r="X85" s="815">
        <f aca="true" t="shared" si="23" ref="X85:X112">SUM(W85,S85)</f>
        <v>162</v>
      </c>
    </row>
    <row r="86" spans="1:24" ht="18" customHeight="1">
      <c r="A86" s="1082"/>
      <c r="B86" s="1083"/>
      <c r="C86" s="834" t="s">
        <v>18</v>
      </c>
      <c r="D86" s="792">
        <v>0</v>
      </c>
      <c r="E86" s="792">
        <v>0</v>
      </c>
      <c r="F86" s="792">
        <v>0</v>
      </c>
      <c r="G86" s="792">
        <v>0</v>
      </c>
      <c r="H86" s="792">
        <v>0</v>
      </c>
      <c r="I86" s="792">
        <v>0</v>
      </c>
      <c r="J86" s="792">
        <v>0</v>
      </c>
      <c r="K86" s="792">
        <v>0</v>
      </c>
      <c r="L86" s="792">
        <v>0</v>
      </c>
      <c r="M86" s="792">
        <v>0</v>
      </c>
      <c r="N86" s="792">
        <v>0</v>
      </c>
      <c r="O86" s="792">
        <v>0</v>
      </c>
      <c r="P86" s="835">
        <v>38</v>
      </c>
      <c r="Q86" s="835">
        <v>57</v>
      </c>
      <c r="R86" s="835">
        <v>36</v>
      </c>
      <c r="S86" s="815">
        <f t="shared" si="21"/>
        <v>131</v>
      </c>
      <c r="T86" s="835">
        <v>68</v>
      </c>
      <c r="U86" s="835">
        <v>67</v>
      </c>
      <c r="V86" s="835">
        <v>55</v>
      </c>
      <c r="W86" s="815">
        <f t="shared" si="22"/>
        <v>190</v>
      </c>
      <c r="X86" s="815">
        <f t="shared" si="23"/>
        <v>321</v>
      </c>
    </row>
    <row r="87" spans="1:24" ht="18" customHeight="1">
      <c r="A87" s="1082"/>
      <c r="B87" s="1083"/>
      <c r="C87" s="836" t="s">
        <v>14</v>
      </c>
      <c r="D87" s="792">
        <v>0</v>
      </c>
      <c r="E87" s="792">
        <v>0</v>
      </c>
      <c r="F87" s="792">
        <v>0</v>
      </c>
      <c r="G87" s="792">
        <v>0</v>
      </c>
      <c r="H87" s="792">
        <v>0</v>
      </c>
      <c r="I87" s="792">
        <v>0</v>
      </c>
      <c r="J87" s="792">
        <v>0</v>
      </c>
      <c r="K87" s="792">
        <v>0</v>
      </c>
      <c r="L87" s="792">
        <v>0</v>
      </c>
      <c r="M87" s="792">
        <v>0</v>
      </c>
      <c r="N87" s="792">
        <v>0</v>
      </c>
      <c r="O87" s="792">
        <v>0</v>
      </c>
      <c r="P87" s="837">
        <f>SUM(P85:P86)</f>
        <v>78</v>
      </c>
      <c r="Q87" s="837">
        <f>SUM(Q85:Q86)</f>
        <v>86</v>
      </c>
      <c r="R87" s="837">
        <f>SUM(R85:R86)</f>
        <v>59</v>
      </c>
      <c r="S87" s="815">
        <f t="shared" si="21"/>
        <v>223</v>
      </c>
      <c r="T87" s="837">
        <f>SUM(T85:T86)</f>
        <v>97</v>
      </c>
      <c r="U87" s="837">
        <f>SUM(U85:U86)</f>
        <v>95</v>
      </c>
      <c r="V87" s="837">
        <f>SUM(V85:V86)</f>
        <v>68</v>
      </c>
      <c r="W87" s="815">
        <f t="shared" si="22"/>
        <v>260</v>
      </c>
      <c r="X87" s="815">
        <f t="shared" si="23"/>
        <v>483</v>
      </c>
    </row>
    <row r="88" spans="1:24" ht="18" customHeight="1">
      <c r="A88" s="1082"/>
      <c r="B88" s="1083"/>
      <c r="C88" s="834" t="s">
        <v>16</v>
      </c>
      <c r="D88" s="792">
        <v>0</v>
      </c>
      <c r="E88" s="792">
        <v>0</v>
      </c>
      <c r="F88" s="792">
        <v>0</v>
      </c>
      <c r="G88" s="792">
        <v>0</v>
      </c>
      <c r="H88" s="792">
        <v>0</v>
      </c>
      <c r="I88" s="792">
        <v>0</v>
      </c>
      <c r="J88" s="792">
        <v>0</v>
      </c>
      <c r="K88" s="792">
        <v>0</v>
      </c>
      <c r="L88" s="792">
        <v>0</v>
      </c>
      <c r="M88" s="792">
        <v>0</v>
      </c>
      <c r="N88" s="792">
        <v>0</v>
      </c>
      <c r="O88" s="792">
        <v>0</v>
      </c>
      <c r="P88" s="837">
        <v>2</v>
      </c>
      <c r="Q88" s="837">
        <v>2</v>
      </c>
      <c r="R88" s="837">
        <v>2</v>
      </c>
      <c r="S88" s="815">
        <f t="shared" si="21"/>
        <v>6</v>
      </c>
      <c r="T88" s="837">
        <v>3</v>
      </c>
      <c r="U88" s="837">
        <v>2</v>
      </c>
      <c r="V88" s="837">
        <v>3</v>
      </c>
      <c r="W88" s="815">
        <f t="shared" si="22"/>
        <v>8</v>
      </c>
      <c r="X88" s="815">
        <f t="shared" si="23"/>
        <v>14</v>
      </c>
    </row>
    <row r="89" spans="1:40" s="839" customFormat="1" ht="18" customHeight="1">
      <c r="A89" s="1082">
        <v>20</v>
      </c>
      <c r="B89" s="1083" t="s">
        <v>684</v>
      </c>
      <c r="C89" s="834" t="s">
        <v>17</v>
      </c>
      <c r="D89" s="792">
        <v>0</v>
      </c>
      <c r="E89" s="792">
        <v>0</v>
      </c>
      <c r="F89" s="792">
        <v>0</v>
      </c>
      <c r="G89" s="792">
        <v>0</v>
      </c>
      <c r="H89" s="792">
        <v>0</v>
      </c>
      <c r="I89" s="792">
        <v>0</v>
      </c>
      <c r="J89" s="792">
        <v>0</v>
      </c>
      <c r="K89" s="792">
        <v>0</v>
      </c>
      <c r="L89" s="792">
        <v>0</v>
      </c>
      <c r="M89" s="792">
        <v>0</v>
      </c>
      <c r="N89" s="792">
        <v>0</v>
      </c>
      <c r="O89" s="792">
        <v>0</v>
      </c>
      <c r="P89" s="837">
        <v>159</v>
      </c>
      <c r="Q89" s="837">
        <v>163</v>
      </c>
      <c r="R89" s="837">
        <v>68</v>
      </c>
      <c r="S89" s="815">
        <f t="shared" si="21"/>
        <v>390</v>
      </c>
      <c r="T89" s="837">
        <v>45</v>
      </c>
      <c r="U89" s="837">
        <v>46</v>
      </c>
      <c r="V89" s="837">
        <v>51</v>
      </c>
      <c r="W89" s="815">
        <f t="shared" si="22"/>
        <v>142</v>
      </c>
      <c r="X89" s="838">
        <f t="shared" si="23"/>
        <v>532</v>
      </c>
      <c r="Y89" s="805"/>
      <c r="Z89" s="805"/>
      <c r="AA89" s="805"/>
      <c r="AB89" s="805"/>
      <c r="AC89" s="805"/>
      <c r="AD89" s="805"/>
      <c r="AE89" s="805"/>
      <c r="AF89" s="805"/>
      <c r="AG89" s="805"/>
      <c r="AH89" s="805"/>
      <c r="AI89" s="805"/>
      <c r="AJ89" s="805"/>
      <c r="AK89" s="805"/>
      <c r="AL89" s="805"/>
      <c r="AM89" s="805"/>
      <c r="AN89" s="805"/>
    </row>
    <row r="90" spans="1:40" s="839" customFormat="1" ht="18" customHeight="1">
      <c r="A90" s="1082"/>
      <c r="B90" s="1083"/>
      <c r="C90" s="834" t="s">
        <v>18</v>
      </c>
      <c r="D90" s="792">
        <v>0</v>
      </c>
      <c r="E90" s="792">
        <v>0</v>
      </c>
      <c r="F90" s="792">
        <v>0</v>
      </c>
      <c r="G90" s="792">
        <v>0</v>
      </c>
      <c r="H90" s="792">
        <v>0</v>
      </c>
      <c r="I90" s="792">
        <v>0</v>
      </c>
      <c r="J90" s="792">
        <v>0</v>
      </c>
      <c r="K90" s="792">
        <v>0</v>
      </c>
      <c r="L90" s="792">
        <v>0</v>
      </c>
      <c r="M90" s="792">
        <v>0</v>
      </c>
      <c r="N90" s="792">
        <v>0</v>
      </c>
      <c r="O90" s="792">
        <v>0</v>
      </c>
      <c r="P90" s="837">
        <v>145</v>
      </c>
      <c r="Q90" s="837">
        <v>140</v>
      </c>
      <c r="R90" s="837">
        <v>52</v>
      </c>
      <c r="S90" s="815">
        <f t="shared" si="21"/>
        <v>337</v>
      </c>
      <c r="T90" s="837">
        <v>73</v>
      </c>
      <c r="U90" s="837">
        <v>69</v>
      </c>
      <c r="V90" s="837">
        <v>71</v>
      </c>
      <c r="W90" s="815">
        <f t="shared" si="22"/>
        <v>213</v>
      </c>
      <c r="X90" s="838">
        <f t="shared" si="23"/>
        <v>550</v>
      </c>
      <c r="Y90" s="805"/>
      <c r="Z90" s="805"/>
      <c r="AA90" s="805"/>
      <c r="AB90" s="805"/>
      <c r="AC90" s="805"/>
      <c r="AD90" s="805"/>
      <c r="AE90" s="805"/>
      <c r="AF90" s="805"/>
      <c r="AG90" s="805"/>
      <c r="AH90" s="805"/>
      <c r="AI90" s="805"/>
      <c r="AJ90" s="805"/>
      <c r="AK90" s="805"/>
      <c r="AL90" s="805"/>
      <c r="AM90" s="805"/>
      <c r="AN90" s="805"/>
    </row>
    <row r="91" spans="1:24" ht="18" customHeight="1">
      <c r="A91" s="1082"/>
      <c r="B91" s="1083"/>
      <c r="C91" s="840" t="s">
        <v>14</v>
      </c>
      <c r="D91" s="798">
        <v>0</v>
      </c>
      <c r="E91" s="798">
        <v>0</v>
      </c>
      <c r="F91" s="798">
        <v>0</v>
      </c>
      <c r="G91" s="798">
        <v>0</v>
      </c>
      <c r="H91" s="798">
        <v>0</v>
      </c>
      <c r="I91" s="798">
        <v>0</v>
      </c>
      <c r="J91" s="798">
        <v>0</v>
      </c>
      <c r="K91" s="798">
        <v>0</v>
      </c>
      <c r="L91" s="798">
        <v>0</v>
      </c>
      <c r="M91" s="798">
        <v>0</v>
      </c>
      <c r="N91" s="798">
        <v>0</v>
      </c>
      <c r="O91" s="798">
        <v>0</v>
      </c>
      <c r="P91" s="841">
        <v>304</v>
      </c>
      <c r="Q91" s="841">
        <v>303</v>
      </c>
      <c r="R91" s="841">
        <v>120</v>
      </c>
      <c r="S91" s="842">
        <f t="shared" si="21"/>
        <v>727</v>
      </c>
      <c r="T91" s="841">
        <v>118</v>
      </c>
      <c r="U91" s="841">
        <v>115</v>
      </c>
      <c r="V91" s="841">
        <v>122</v>
      </c>
      <c r="W91" s="842">
        <f t="shared" si="22"/>
        <v>355</v>
      </c>
      <c r="X91" s="842">
        <f t="shared" si="23"/>
        <v>1082</v>
      </c>
    </row>
    <row r="92" spans="1:24" ht="18" customHeight="1">
      <c r="A92" s="1082"/>
      <c r="B92" s="1083"/>
      <c r="C92" s="834" t="s">
        <v>16</v>
      </c>
      <c r="D92" s="792">
        <v>0</v>
      </c>
      <c r="E92" s="792">
        <v>0</v>
      </c>
      <c r="F92" s="792">
        <v>0</v>
      </c>
      <c r="G92" s="792">
        <v>0</v>
      </c>
      <c r="H92" s="792">
        <v>0</v>
      </c>
      <c r="I92" s="792">
        <v>0</v>
      </c>
      <c r="J92" s="792">
        <v>0</v>
      </c>
      <c r="K92" s="792">
        <v>0</v>
      </c>
      <c r="L92" s="792">
        <v>0</v>
      </c>
      <c r="M92" s="792">
        <v>0</v>
      </c>
      <c r="N92" s="792">
        <v>0</v>
      </c>
      <c r="O92" s="792">
        <v>0</v>
      </c>
      <c r="P92" s="837">
        <v>7</v>
      </c>
      <c r="Q92" s="837">
        <v>8</v>
      </c>
      <c r="R92" s="837">
        <v>3</v>
      </c>
      <c r="S92" s="815">
        <f t="shared" si="21"/>
        <v>18</v>
      </c>
      <c r="T92" s="837">
        <v>3</v>
      </c>
      <c r="U92" s="837">
        <v>3</v>
      </c>
      <c r="V92" s="837">
        <v>3</v>
      </c>
      <c r="W92" s="815">
        <f t="shared" si="22"/>
        <v>9</v>
      </c>
      <c r="X92" s="815">
        <f t="shared" si="23"/>
        <v>27</v>
      </c>
    </row>
    <row r="93" spans="1:24" ht="18" customHeight="1">
      <c r="A93" s="1082">
        <v>21</v>
      </c>
      <c r="B93" s="1083" t="s">
        <v>685</v>
      </c>
      <c r="C93" s="834" t="s">
        <v>17</v>
      </c>
      <c r="D93" s="792">
        <v>0</v>
      </c>
      <c r="E93" s="792">
        <v>0</v>
      </c>
      <c r="F93" s="792">
        <v>0</v>
      </c>
      <c r="G93" s="792">
        <v>0</v>
      </c>
      <c r="H93" s="792">
        <v>0</v>
      </c>
      <c r="I93" s="792">
        <v>0</v>
      </c>
      <c r="J93" s="792">
        <v>0</v>
      </c>
      <c r="K93" s="792">
        <v>0</v>
      </c>
      <c r="L93" s="792">
        <v>0</v>
      </c>
      <c r="M93" s="792">
        <v>0</v>
      </c>
      <c r="N93" s="792">
        <v>0</v>
      </c>
      <c r="O93" s="792">
        <v>0</v>
      </c>
      <c r="P93" s="814">
        <v>34</v>
      </c>
      <c r="Q93" s="814">
        <v>50</v>
      </c>
      <c r="R93" s="814">
        <v>19</v>
      </c>
      <c r="S93" s="815">
        <f t="shared" si="21"/>
        <v>103</v>
      </c>
      <c r="T93" s="814">
        <v>20</v>
      </c>
      <c r="U93" s="814">
        <v>18</v>
      </c>
      <c r="V93" s="814">
        <v>12</v>
      </c>
      <c r="W93" s="815">
        <f t="shared" si="22"/>
        <v>50</v>
      </c>
      <c r="X93" s="815">
        <f t="shared" si="23"/>
        <v>153</v>
      </c>
    </row>
    <row r="94" spans="1:24" ht="18" customHeight="1">
      <c r="A94" s="1082"/>
      <c r="B94" s="1083"/>
      <c r="C94" s="834" t="s">
        <v>18</v>
      </c>
      <c r="D94" s="792">
        <v>0</v>
      </c>
      <c r="E94" s="792">
        <v>0</v>
      </c>
      <c r="F94" s="792">
        <v>0</v>
      </c>
      <c r="G94" s="792">
        <v>0</v>
      </c>
      <c r="H94" s="792">
        <v>0</v>
      </c>
      <c r="I94" s="792">
        <v>0</v>
      </c>
      <c r="J94" s="792">
        <v>0</v>
      </c>
      <c r="K94" s="792">
        <v>0</v>
      </c>
      <c r="L94" s="792">
        <v>0</v>
      </c>
      <c r="M94" s="792">
        <v>0</v>
      </c>
      <c r="N94" s="792">
        <v>0</v>
      </c>
      <c r="O94" s="792">
        <v>0</v>
      </c>
      <c r="P94" s="814">
        <v>35</v>
      </c>
      <c r="Q94" s="814">
        <v>46</v>
      </c>
      <c r="R94" s="814">
        <v>26</v>
      </c>
      <c r="S94" s="815">
        <f t="shared" si="21"/>
        <v>107</v>
      </c>
      <c r="T94" s="814">
        <v>32</v>
      </c>
      <c r="U94" s="814">
        <v>25</v>
      </c>
      <c r="V94" s="814">
        <v>26</v>
      </c>
      <c r="W94" s="815">
        <f t="shared" si="22"/>
        <v>83</v>
      </c>
      <c r="X94" s="815">
        <f t="shared" si="23"/>
        <v>190</v>
      </c>
    </row>
    <row r="95" spans="1:24" ht="18" customHeight="1">
      <c r="A95" s="1082"/>
      <c r="B95" s="1083"/>
      <c r="C95" s="836" t="s">
        <v>14</v>
      </c>
      <c r="D95" s="792">
        <v>0</v>
      </c>
      <c r="E95" s="792">
        <v>0</v>
      </c>
      <c r="F95" s="792">
        <v>0</v>
      </c>
      <c r="G95" s="792">
        <v>0</v>
      </c>
      <c r="H95" s="792">
        <v>0</v>
      </c>
      <c r="I95" s="792">
        <v>0</v>
      </c>
      <c r="J95" s="792">
        <v>0</v>
      </c>
      <c r="K95" s="792">
        <v>0</v>
      </c>
      <c r="L95" s="792">
        <v>0</v>
      </c>
      <c r="M95" s="792">
        <v>0</v>
      </c>
      <c r="N95" s="792">
        <v>0</v>
      </c>
      <c r="O95" s="792">
        <v>0</v>
      </c>
      <c r="P95" s="814">
        <v>69</v>
      </c>
      <c r="Q95" s="814">
        <v>96</v>
      </c>
      <c r="R95" s="814">
        <v>47</v>
      </c>
      <c r="S95" s="815">
        <f t="shared" si="21"/>
        <v>212</v>
      </c>
      <c r="T95" s="814">
        <v>52</v>
      </c>
      <c r="U95" s="814">
        <v>43</v>
      </c>
      <c r="V95" s="814">
        <v>38</v>
      </c>
      <c r="W95" s="815">
        <f t="shared" si="22"/>
        <v>133</v>
      </c>
      <c r="X95" s="815">
        <f t="shared" si="23"/>
        <v>345</v>
      </c>
    </row>
    <row r="96" spans="1:24" ht="18" customHeight="1">
      <c r="A96" s="1082"/>
      <c r="B96" s="1083"/>
      <c r="C96" s="834" t="s">
        <v>16</v>
      </c>
      <c r="D96" s="792">
        <v>0</v>
      </c>
      <c r="E96" s="792">
        <v>0</v>
      </c>
      <c r="F96" s="792">
        <v>0</v>
      </c>
      <c r="G96" s="792">
        <v>0</v>
      </c>
      <c r="H96" s="792">
        <v>0</v>
      </c>
      <c r="I96" s="792">
        <v>0</v>
      </c>
      <c r="J96" s="792">
        <v>0</v>
      </c>
      <c r="K96" s="792">
        <v>0</v>
      </c>
      <c r="L96" s="792">
        <v>0</v>
      </c>
      <c r="M96" s="792">
        <v>0</v>
      </c>
      <c r="N96" s="792">
        <v>0</v>
      </c>
      <c r="O96" s="792">
        <v>0</v>
      </c>
      <c r="P96" s="814">
        <v>2</v>
      </c>
      <c r="Q96" s="814">
        <v>2</v>
      </c>
      <c r="R96" s="814">
        <v>2</v>
      </c>
      <c r="S96" s="815">
        <f t="shared" si="21"/>
        <v>6</v>
      </c>
      <c r="T96" s="814">
        <v>2</v>
      </c>
      <c r="U96" s="814">
        <v>2</v>
      </c>
      <c r="V96" s="814">
        <v>1</v>
      </c>
      <c r="W96" s="815">
        <f t="shared" si="22"/>
        <v>5</v>
      </c>
      <c r="X96" s="815">
        <f t="shared" si="23"/>
        <v>11</v>
      </c>
    </row>
    <row r="97" spans="1:24" ht="18" customHeight="1">
      <c r="A97" s="1082">
        <v>22</v>
      </c>
      <c r="B97" s="1083" t="s">
        <v>686</v>
      </c>
      <c r="C97" s="834" t="s">
        <v>17</v>
      </c>
      <c r="D97" s="792">
        <v>0</v>
      </c>
      <c r="E97" s="792">
        <v>0</v>
      </c>
      <c r="F97" s="792">
        <v>0</v>
      </c>
      <c r="G97" s="792">
        <v>0</v>
      </c>
      <c r="H97" s="792">
        <v>0</v>
      </c>
      <c r="I97" s="792">
        <v>0</v>
      </c>
      <c r="J97" s="792">
        <v>0</v>
      </c>
      <c r="K97" s="792">
        <v>0</v>
      </c>
      <c r="L97" s="792">
        <v>0</v>
      </c>
      <c r="M97" s="792">
        <v>0</v>
      </c>
      <c r="N97" s="792">
        <v>0</v>
      </c>
      <c r="O97" s="792">
        <v>0</v>
      </c>
      <c r="P97" s="837">
        <v>6</v>
      </c>
      <c r="Q97" s="837">
        <v>22</v>
      </c>
      <c r="R97" s="837">
        <v>59</v>
      </c>
      <c r="S97" s="815">
        <f t="shared" si="21"/>
        <v>87</v>
      </c>
      <c r="T97" s="837">
        <v>12</v>
      </c>
      <c r="U97" s="837">
        <v>19</v>
      </c>
      <c r="V97" s="837">
        <v>10</v>
      </c>
      <c r="W97" s="815">
        <f t="shared" si="22"/>
        <v>41</v>
      </c>
      <c r="X97" s="815">
        <f t="shared" si="23"/>
        <v>128</v>
      </c>
    </row>
    <row r="98" spans="1:24" ht="18" customHeight="1">
      <c r="A98" s="1082"/>
      <c r="B98" s="1083"/>
      <c r="C98" s="834" t="s">
        <v>18</v>
      </c>
      <c r="D98" s="792">
        <v>0</v>
      </c>
      <c r="E98" s="792">
        <v>0</v>
      </c>
      <c r="F98" s="792">
        <v>0</v>
      </c>
      <c r="G98" s="792">
        <v>0</v>
      </c>
      <c r="H98" s="792">
        <v>0</v>
      </c>
      <c r="I98" s="792">
        <v>0</v>
      </c>
      <c r="J98" s="792">
        <v>0</v>
      </c>
      <c r="K98" s="792">
        <v>0</v>
      </c>
      <c r="L98" s="792">
        <v>0</v>
      </c>
      <c r="M98" s="792">
        <v>0</v>
      </c>
      <c r="N98" s="792">
        <v>0</v>
      </c>
      <c r="O98" s="792">
        <v>0</v>
      </c>
      <c r="P98" s="837">
        <v>6</v>
      </c>
      <c r="Q98" s="837">
        <v>13</v>
      </c>
      <c r="R98" s="837">
        <v>26</v>
      </c>
      <c r="S98" s="815">
        <f t="shared" si="21"/>
        <v>45</v>
      </c>
      <c r="T98" s="837">
        <v>11</v>
      </c>
      <c r="U98" s="837">
        <v>3</v>
      </c>
      <c r="V98" s="837">
        <v>14</v>
      </c>
      <c r="W98" s="815">
        <f t="shared" si="22"/>
        <v>28</v>
      </c>
      <c r="X98" s="815">
        <f t="shared" si="23"/>
        <v>73</v>
      </c>
    </row>
    <row r="99" spans="1:24" ht="18" customHeight="1">
      <c r="A99" s="1082"/>
      <c r="B99" s="1083"/>
      <c r="C99" s="836" t="s">
        <v>14</v>
      </c>
      <c r="D99" s="792">
        <v>0</v>
      </c>
      <c r="E99" s="792">
        <v>0</v>
      </c>
      <c r="F99" s="792">
        <v>0</v>
      </c>
      <c r="G99" s="792">
        <v>0</v>
      </c>
      <c r="H99" s="792">
        <v>0</v>
      </c>
      <c r="I99" s="792">
        <v>0</v>
      </c>
      <c r="J99" s="792">
        <v>0</v>
      </c>
      <c r="K99" s="792">
        <v>0</v>
      </c>
      <c r="L99" s="792">
        <v>0</v>
      </c>
      <c r="M99" s="792">
        <v>0</v>
      </c>
      <c r="N99" s="792">
        <v>0</v>
      </c>
      <c r="O99" s="792">
        <v>0</v>
      </c>
      <c r="P99" s="815">
        <v>12</v>
      </c>
      <c r="Q99" s="815">
        <v>35</v>
      </c>
      <c r="R99" s="815">
        <v>85</v>
      </c>
      <c r="S99" s="815">
        <f t="shared" si="21"/>
        <v>132</v>
      </c>
      <c r="T99" s="815">
        <v>23</v>
      </c>
      <c r="U99" s="815">
        <v>22</v>
      </c>
      <c r="V99" s="815">
        <v>24</v>
      </c>
      <c r="W99" s="815">
        <f t="shared" si="22"/>
        <v>69</v>
      </c>
      <c r="X99" s="815">
        <f t="shared" si="23"/>
        <v>201</v>
      </c>
    </row>
    <row r="100" spans="1:24" ht="20.25" customHeight="1">
      <c r="A100" s="1082"/>
      <c r="B100" s="1083"/>
      <c r="C100" s="834" t="s">
        <v>16</v>
      </c>
      <c r="D100" s="792">
        <v>0</v>
      </c>
      <c r="E100" s="792">
        <v>0</v>
      </c>
      <c r="F100" s="792">
        <v>0</v>
      </c>
      <c r="G100" s="792">
        <v>0</v>
      </c>
      <c r="H100" s="792">
        <v>0</v>
      </c>
      <c r="I100" s="792">
        <v>0</v>
      </c>
      <c r="J100" s="792">
        <v>0</v>
      </c>
      <c r="K100" s="792">
        <v>0</v>
      </c>
      <c r="L100" s="792">
        <v>0</v>
      </c>
      <c r="M100" s="792">
        <v>0</v>
      </c>
      <c r="N100" s="792">
        <v>0</v>
      </c>
      <c r="O100" s="792">
        <v>0</v>
      </c>
      <c r="P100" s="837">
        <v>1</v>
      </c>
      <c r="Q100" s="814">
        <v>1</v>
      </c>
      <c r="R100" s="814">
        <v>2</v>
      </c>
      <c r="S100" s="815">
        <f t="shared" si="21"/>
        <v>4</v>
      </c>
      <c r="T100" s="814">
        <v>1</v>
      </c>
      <c r="U100" s="814">
        <v>1</v>
      </c>
      <c r="V100" s="814">
        <v>1</v>
      </c>
      <c r="W100" s="815">
        <f t="shared" si="22"/>
        <v>3</v>
      </c>
      <c r="X100" s="815">
        <f t="shared" si="23"/>
        <v>7</v>
      </c>
    </row>
    <row r="101" spans="1:24" ht="18" customHeight="1">
      <c r="A101" s="1082">
        <v>23</v>
      </c>
      <c r="B101" s="1083" t="s">
        <v>687</v>
      </c>
      <c r="C101" s="834" t="s">
        <v>17</v>
      </c>
      <c r="D101" s="792">
        <v>0</v>
      </c>
      <c r="E101" s="792">
        <v>0</v>
      </c>
      <c r="F101" s="792">
        <v>0</v>
      </c>
      <c r="G101" s="792">
        <v>0</v>
      </c>
      <c r="H101" s="792">
        <v>0</v>
      </c>
      <c r="I101" s="792">
        <v>0</v>
      </c>
      <c r="J101" s="792">
        <v>0</v>
      </c>
      <c r="K101" s="792">
        <v>0</v>
      </c>
      <c r="L101" s="792">
        <v>0</v>
      </c>
      <c r="M101" s="792">
        <v>0</v>
      </c>
      <c r="N101" s="792">
        <v>0</v>
      </c>
      <c r="O101" s="792">
        <v>0</v>
      </c>
      <c r="P101" s="837">
        <v>24</v>
      </c>
      <c r="Q101" s="814">
        <v>35</v>
      </c>
      <c r="R101" s="814">
        <v>28</v>
      </c>
      <c r="S101" s="815">
        <f t="shared" si="21"/>
        <v>87</v>
      </c>
      <c r="T101" s="814">
        <v>19</v>
      </c>
      <c r="U101" s="814">
        <v>22</v>
      </c>
      <c r="V101" s="837">
        <v>5</v>
      </c>
      <c r="W101" s="815">
        <f t="shared" si="22"/>
        <v>46</v>
      </c>
      <c r="X101" s="815">
        <f t="shared" si="23"/>
        <v>133</v>
      </c>
    </row>
    <row r="102" spans="1:24" ht="18" customHeight="1">
      <c r="A102" s="1082"/>
      <c r="B102" s="1083"/>
      <c r="C102" s="834" t="s">
        <v>18</v>
      </c>
      <c r="D102" s="792">
        <v>0</v>
      </c>
      <c r="E102" s="792">
        <v>0</v>
      </c>
      <c r="F102" s="792">
        <v>0</v>
      </c>
      <c r="G102" s="792">
        <v>0</v>
      </c>
      <c r="H102" s="792">
        <v>0</v>
      </c>
      <c r="I102" s="792">
        <v>0</v>
      </c>
      <c r="J102" s="792">
        <v>0</v>
      </c>
      <c r="K102" s="792">
        <v>0</v>
      </c>
      <c r="L102" s="792">
        <v>0</v>
      </c>
      <c r="M102" s="792">
        <v>0</v>
      </c>
      <c r="N102" s="792">
        <v>0</v>
      </c>
      <c r="O102" s="792">
        <v>0</v>
      </c>
      <c r="P102" s="837">
        <v>24</v>
      </c>
      <c r="Q102" s="814">
        <v>27</v>
      </c>
      <c r="R102" s="814">
        <v>34</v>
      </c>
      <c r="S102" s="815">
        <f t="shared" si="21"/>
        <v>85</v>
      </c>
      <c r="T102" s="814">
        <v>27</v>
      </c>
      <c r="U102" s="814">
        <v>21</v>
      </c>
      <c r="V102" s="837">
        <v>12</v>
      </c>
      <c r="W102" s="815">
        <f t="shared" si="22"/>
        <v>60</v>
      </c>
      <c r="X102" s="815">
        <f t="shared" si="23"/>
        <v>145</v>
      </c>
    </row>
    <row r="103" spans="1:24" ht="18" customHeight="1">
      <c r="A103" s="1082"/>
      <c r="B103" s="1083"/>
      <c r="C103" s="836" t="s">
        <v>14</v>
      </c>
      <c r="D103" s="792">
        <v>0</v>
      </c>
      <c r="E103" s="792">
        <v>0</v>
      </c>
      <c r="F103" s="792">
        <v>0</v>
      </c>
      <c r="G103" s="792">
        <v>0</v>
      </c>
      <c r="H103" s="792">
        <v>0</v>
      </c>
      <c r="I103" s="792">
        <v>0</v>
      </c>
      <c r="J103" s="792">
        <v>0</v>
      </c>
      <c r="K103" s="792">
        <v>0</v>
      </c>
      <c r="L103" s="792">
        <v>0</v>
      </c>
      <c r="M103" s="792">
        <v>0</v>
      </c>
      <c r="N103" s="792">
        <v>0</v>
      </c>
      <c r="O103" s="792">
        <v>0</v>
      </c>
      <c r="P103" s="815">
        <v>48</v>
      </c>
      <c r="Q103" s="843">
        <v>62</v>
      </c>
      <c r="R103" s="843">
        <v>62</v>
      </c>
      <c r="S103" s="815">
        <f t="shared" si="21"/>
        <v>172</v>
      </c>
      <c r="T103" s="843">
        <v>46</v>
      </c>
      <c r="U103" s="843">
        <v>43</v>
      </c>
      <c r="V103" s="837">
        <v>17</v>
      </c>
      <c r="W103" s="815">
        <f t="shared" si="22"/>
        <v>106</v>
      </c>
      <c r="X103" s="815">
        <f t="shared" si="23"/>
        <v>278</v>
      </c>
    </row>
    <row r="104" spans="1:24" ht="18" customHeight="1">
      <c r="A104" s="1082"/>
      <c r="B104" s="1083"/>
      <c r="C104" s="834" t="s">
        <v>16</v>
      </c>
      <c r="D104" s="792">
        <v>0</v>
      </c>
      <c r="E104" s="792">
        <v>0</v>
      </c>
      <c r="F104" s="792">
        <v>0</v>
      </c>
      <c r="G104" s="792">
        <v>0</v>
      </c>
      <c r="H104" s="792">
        <v>0</v>
      </c>
      <c r="I104" s="792">
        <v>0</v>
      </c>
      <c r="J104" s="792">
        <v>0</v>
      </c>
      <c r="K104" s="792">
        <v>0</v>
      </c>
      <c r="L104" s="792">
        <v>0</v>
      </c>
      <c r="M104" s="792">
        <v>0</v>
      </c>
      <c r="N104" s="792">
        <v>0</v>
      </c>
      <c r="O104" s="792">
        <v>0</v>
      </c>
      <c r="P104" s="837">
        <v>2</v>
      </c>
      <c r="Q104" s="814">
        <v>2</v>
      </c>
      <c r="R104" s="814">
        <v>2</v>
      </c>
      <c r="S104" s="815">
        <f t="shared" si="21"/>
        <v>6</v>
      </c>
      <c r="T104" s="814">
        <v>1</v>
      </c>
      <c r="U104" s="814">
        <v>1</v>
      </c>
      <c r="V104" s="837">
        <v>1</v>
      </c>
      <c r="W104" s="815">
        <f t="shared" si="22"/>
        <v>3</v>
      </c>
      <c r="X104" s="815">
        <f t="shared" si="23"/>
        <v>9</v>
      </c>
    </row>
    <row r="105" spans="1:24" ht="18" customHeight="1">
      <c r="A105" s="1082">
        <v>24</v>
      </c>
      <c r="B105" s="1083" t="s">
        <v>688</v>
      </c>
      <c r="C105" s="834" t="s">
        <v>17</v>
      </c>
      <c r="D105" s="792">
        <v>0</v>
      </c>
      <c r="E105" s="792">
        <v>0</v>
      </c>
      <c r="F105" s="792">
        <v>0</v>
      </c>
      <c r="G105" s="792">
        <v>0</v>
      </c>
      <c r="H105" s="792">
        <v>0</v>
      </c>
      <c r="I105" s="792">
        <v>0</v>
      </c>
      <c r="J105" s="792">
        <v>0</v>
      </c>
      <c r="K105" s="792">
        <v>0</v>
      </c>
      <c r="L105" s="792">
        <v>0</v>
      </c>
      <c r="M105" s="792">
        <v>0</v>
      </c>
      <c r="N105" s="792">
        <v>0</v>
      </c>
      <c r="O105" s="792">
        <v>0</v>
      </c>
      <c r="P105" s="837">
        <v>27</v>
      </c>
      <c r="Q105" s="837">
        <v>22</v>
      </c>
      <c r="R105" s="837">
        <v>27</v>
      </c>
      <c r="S105" s="815">
        <f t="shared" si="21"/>
        <v>76</v>
      </c>
      <c r="T105" s="837">
        <v>0</v>
      </c>
      <c r="U105" s="837">
        <v>0</v>
      </c>
      <c r="V105" s="837">
        <v>0</v>
      </c>
      <c r="W105" s="815">
        <f t="shared" si="22"/>
        <v>0</v>
      </c>
      <c r="X105" s="815">
        <f t="shared" si="23"/>
        <v>76</v>
      </c>
    </row>
    <row r="106" spans="1:24" ht="18" customHeight="1">
      <c r="A106" s="1082"/>
      <c r="B106" s="1083"/>
      <c r="C106" s="834" t="s">
        <v>18</v>
      </c>
      <c r="D106" s="792">
        <v>0</v>
      </c>
      <c r="E106" s="792">
        <v>0</v>
      </c>
      <c r="F106" s="792">
        <v>0</v>
      </c>
      <c r="G106" s="792">
        <v>0</v>
      </c>
      <c r="H106" s="792">
        <v>0</v>
      </c>
      <c r="I106" s="792">
        <v>0</v>
      </c>
      <c r="J106" s="792">
        <v>0</v>
      </c>
      <c r="K106" s="792">
        <v>0</v>
      </c>
      <c r="L106" s="792">
        <v>0</v>
      </c>
      <c r="M106" s="792">
        <v>0</v>
      </c>
      <c r="N106" s="792">
        <v>0</v>
      </c>
      <c r="O106" s="792">
        <v>0</v>
      </c>
      <c r="P106" s="837">
        <v>3</v>
      </c>
      <c r="Q106" s="837">
        <v>2</v>
      </c>
      <c r="R106" s="837">
        <v>13</v>
      </c>
      <c r="S106" s="815">
        <f t="shared" si="21"/>
        <v>18</v>
      </c>
      <c r="T106" s="837">
        <v>0</v>
      </c>
      <c r="U106" s="837">
        <v>0</v>
      </c>
      <c r="V106" s="837">
        <v>0</v>
      </c>
      <c r="W106" s="815">
        <f t="shared" si="22"/>
        <v>0</v>
      </c>
      <c r="X106" s="815">
        <f t="shared" si="23"/>
        <v>18</v>
      </c>
    </row>
    <row r="107" spans="1:24" ht="18" customHeight="1">
      <c r="A107" s="1082"/>
      <c r="B107" s="1083"/>
      <c r="C107" s="836" t="s">
        <v>14</v>
      </c>
      <c r="D107" s="792">
        <v>0</v>
      </c>
      <c r="E107" s="792">
        <v>0</v>
      </c>
      <c r="F107" s="792">
        <v>0</v>
      </c>
      <c r="G107" s="792">
        <v>0</v>
      </c>
      <c r="H107" s="792">
        <v>0</v>
      </c>
      <c r="I107" s="792">
        <v>0</v>
      </c>
      <c r="J107" s="792">
        <v>0</v>
      </c>
      <c r="K107" s="792">
        <v>0</v>
      </c>
      <c r="L107" s="792">
        <v>0</v>
      </c>
      <c r="M107" s="792">
        <v>0</v>
      </c>
      <c r="N107" s="792">
        <v>0</v>
      </c>
      <c r="O107" s="792">
        <v>0</v>
      </c>
      <c r="P107" s="837">
        <v>30</v>
      </c>
      <c r="Q107" s="837">
        <v>24</v>
      </c>
      <c r="R107" s="837">
        <v>40</v>
      </c>
      <c r="S107" s="815">
        <f t="shared" si="21"/>
        <v>94</v>
      </c>
      <c r="T107" s="837">
        <v>0</v>
      </c>
      <c r="U107" s="837">
        <v>0</v>
      </c>
      <c r="V107" s="837">
        <v>0</v>
      </c>
      <c r="W107" s="815">
        <f t="shared" si="22"/>
        <v>0</v>
      </c>
      <c r="X107" s="815">
        <f t="shared" si="23"/>
        <v>94</v>
      </c>
    </row>
    <row r="108" spans="1:24" ht="18" customHeight="1">
      <c r="A108" s="1082"/>
      <c r="B108" s="1083"/>
      <c r="C108" s="834" t="s">
        <v>16</v>
      </c>
      <c r="D108" s="792">
        <v>0</v>
      </c>
      <c r="E108" s="792">
        <v>0</v>
      </c>
      <c r="F108" s="792">
        <v>0</v>
      </c>
      <c r="G108" s="792">
        <v>0</v>
      </c>
      <c r="H108" s="792">
        <v>0</v>
      </c>
      <c r="I108" s="792">
        <v>0</v>
      </c>
      <c r="J108" s="792">
        <v>0</v>
      </c>
      <c r="K108" s="792">
        <v>0</v>
      </c>
      <c r="L108" s="792">
        <v>0</v>
      </c>
      <c r="M108" s="792">
        <v>0</v>
      </c>
      <c r="N108" s="792">
        <v>0</v>
      </c>
      <c r="O108" s="792">
        <v>0</v>
      </c>
      <c r="P108" s="837">
        <v>1</v>
      </c>
      <c r="Q108" s="837">
        <v>1</v>
      </c>
      <c r="R108" s="837">
        <v>1</v>
      </c>
      <c r="S108" s="815">
        <f t="shared" si="21"/>
        <v>3</v>
      </c>
      <c r="T108" s="837">
        <v>0</v>
      </c>
      <c r="U108" s="837">
        <v>0</v>
      </c>
      <c r="V108" s="837">
        <v>0</v>
      </c>
      <c r="W108" s="815">
        <f t="shared" si="22"/>
        <v>0</v>
      </c>
      <c r="X108" s="815">
        <f t="shared" si="23"/>
        <v>3</v>
      </c>
    </row>
    <row r="109" spans="1:24" ht="18.75" customHeight="1">
      <c r="A109" s="1082">
        <v>25</v>
      </c>
      <c r="B109" s="1083" t="s">
        <v>689</v>
      </c>
      <c r="C109" s="834" t="s">
        <v>17</v>
      </c>
      <c r="D109" s="792">
        <v>0</v>
      </c>
      <c r="E109" s="792">
        <v>0</v>
      </c>
      <c r="F109" s="792">
        <v>0</v>
      </c>
      <c r="G109" s="792">
        <v>0</v>
      </c>
      <c r="H109" s="792">
        <v>0</v>
      </c>
      <c r="I109" s="792">
        <v>0</v>
      </c>
      <c r="J109" s="792">
        <v>0</v>
      </c>
      <c r="K109" s="792">
        <v>0</v>
      </c>
      <c r="L109" s="792">
        <v>0</v>
      </c>
      <c r="M109" s="792">
        <v>0</v>
      </c>
      <c r="N109" s="792">
        <v>0</v>
      </c>
      <c r="O109" s="792">
        <v>0</v>
      </c>
      <c r="P109" s="837">
        <v>62</v>
      </c>
      <c r="Q109" s="837">
        <v>65</v>
      </c>
      <c r="R109" s="837">
        <v>82</v>
      </c>
      <c r="S109" s="815">
        <f t="shared" si="21"/>
        <v>209</v>
      </c>
      <c r="T109" s="837">
        <v>40</v>
      </c>
      <c r="U109" s="837">
        <v>137</v>
      </c>
      <c r="V109" s="837">
        <v>66</v>
      </c>
      <c r="W109" s="815">
        <f t="shared" si="22"/>
        <v>243</v>
      </c>
      <c r="X109" s="815">
        <f t="shared" si="23"/>
        <v>452</v>
      </c>
    </row>
    <row r="110" spans="1:24" ht="18.75" customHeight="1">
      <c r="A110" s="1082"/>
      <c r="B110" s="1083"/>
      <c r="C110" s="836" t="s">
        <v>18</v>
      </c>
      <c r="D110" s="792">
        <v>0</v>
      </c>
      <c r="E110" s="792">
        <v>0</v>
      </c>
      <c r="F110" s="792">
        <v>0</v>
      </c>
      <c r="G110" s="792">
        <v>0</v>
      </c>
      <c r="H110" s="792">
        <v>0</v>
      </c>
      <c r="I110" s="792">
        <v>0</v>
      </c>
      <c r="J110" s="792">
        <v>0</v>
      </c>
      <c r="K110" s="792">
        <v>0</v>
      </c>
      <c r="L110" s="792">
        <v>0</v>
      </c>
      <c r="M110" s="792">
        <v>0</v>
      </c>
      <c r="N110" s="792">
        <v>0</v>
      </c>
      <c r="O110" s="792">
        <v>0</v>
      </c>
      <c r="P110" s="837">
        <v>76</v>
      </c>
      <c r="Q110" s="837">
        <v>76</v>
      </c>
      <c r="R110" s="837">
        <v>93</v>
      </c>
      <c r="S110" s="815">
        <f t="shared" si="21"/>
        <v>245</v>
      </c>
      <c r="T110" s="837">
        <v>55</v>
      </c>
      <c r="U110" s="837">
        <v>77</v>
      </c>
      <c r="V110" s="837">
        <v>76</v>
      </c>
      <c r="W110" s="815">
        <f t="shared" si="22"/>
        <v>208</v>
      </c>
      <c r="X110" s="815">
        <f t="shared" si="23"/>
        <v>453</v>
      </c>
    </row>
    <row r="111" spans="1:24" ht="18.75" customHeight="1">
      <c r="A111" s="1082"/>
      <c r="B111" s="1083"/>
      <c r="C111" s="834" t="s">
        <v>14</v>
      </c>
      <c r="D111" s="792">
        <v>0</v>
      </c>
      <c r="E111" s="792">
        <v>0</v>
      </c>
      <c r="F111" s="792">
        <v>0</v>
      </c>
      <c r="G111" s="792">
        <v>0</v>
      </c>
      <c r="H111" s="792">
        <v>0</v>
      </c>
      <c r="I111" s="792">
        <v>0</v>
      </c>
      <c r="J111" s="792">
        <v>0</v>
      </c>
      <c r="K111" s="792">
        <v>0</v>
      </c>
      <c r="L111" s="792">
        <v>0</v>
      </c>
      <c r="M111" s="792">
        <v>0</v>
      </c>
      <c r="N111" s="792">
        <v>0</v>
      </c>
      <c r="O111" s="792">
        <v>0</v>
      </c>
      <c r="P111" s="837">
        <f>SUM(P109:P110)</f>
        <v>138</v>
      </c>
      <c r="Q111" s="837">
        <f>SUM(Q109:Q110)</f>
        <v>141</v>
      </c>
      <c r="R111" s="837">
        <f>SUM(R109:R110)</f>
        <v>175</v>
      </c>
      <c r="S111" s="815">
        <f t="shared" si="21"/>
        <v>454</v>
      </c>
      <c r="T111" s="837">
        <f>SUM(T109:T110)</f>
        <v>95</v>
      </c>
      <c r="U111" s="837">
        <f>SUM(U109:U110)</f>
        <v>214</v>
      </c>
      <c r="V111" s="837">
        <f>SUM(V109:V110)</f>
        <v>142</v>
      </c>
      <c r="W111" s="815">
        <f t="shared" si="22"/>
        <v>451</v>
      </c>
      <c r="X111" s="815">
        <f t="shared" si="23"/>
        <v>905</v>
      </c>
    </row>
    <row r="112" spans="1:24" ht="18" customHeight="1">
      <c r="A112" s="1082"/>
      <c r="B112" s="1083"/>
      <c r="C112" s="844" t="s">
        <v>16</v>
      </c>
      <c r="D112" s="792">
        <v>0</v>
      </c>
      <c r="E112" s="792">
        <v>0</v>
      </c>
      <c r="F112" s="792">
        <v>0</v>
      </c>
      <c r="G112" s="792">
        <v>0</v>
      </c>
      <c r="H112" s="792">
        <v>0</v>
      </c>
      <c r="I112" s="792">
        <v>0</v>
      </c>
      <c r="J112" s="792">
        <v>0</v>
      </c>
      <c r="K112" s="792">
        <v>0</v>
      </c>
      <c r="L112" s="792">
        <v>0</v>
      </c>
      <c r="M112" s="792">
        <v>0</v>
      </c>
      <c r="N112" s="792">
        <v>0</v>
      </c>
      <c r="O112" s="792">
        <v>0</v>
      </c>
      <c r="P112" s="814">
        <v>4</v>
      </c>
      <c r="Q112" s="814">
        <v>4</v>
      </c>
      <c r="R112" s="814">
        <v>6</v>
      </c>
      <c r="S112" s="815">
        <f t="shared" si="21"/>
        <v>14</v>
      </c>
      <c r="T112" s="814">
        <v>3</v>
      </c>
      <c r="U112" s="814">
        <v>4</v>
      </c>
      <c r="V112" s="814">
        <v>4</v>
      </c>
      <c r="W112" s="815">
        <f t="shared" si="22"/>
        <v>11</v>
      </c>
      <c r="X112" s="815">
        <f t="shared" si="23"/>
        <v>25</v>
      </c>
    </row>
    <row r="113" spans="1:24" ht="18" customHeight="1">
      <c r="A113" s="1082">
        <v>26</v>
      </c>
      <c r="B113" s="1083" t="s">
        <v>690</v>
      </c>
      <c r="C113" s="844" t="s">
        <v>17</v>
      </c>
      <c r="D113" s="792">
        <v>0</v>
      </c>
      <c r="E113" s="792">
        <v>0</v>
      </c>
      <c r="F113" s="792">
        <v>0</v>
      </c>
      <c r="G113" s="792">
        <v>0</v>
      </c>
      <c r="H113" s="792">
        <v>0</v>
      </c>
      <c r="I113" s="792">
        <v>0</v>
      </c>
      <c r="J113" s="792">
        <v>0</v>
      </c>
      <c r="K113" s="792">
        <v>0</v>
      </c>
      <c r="L113" s="792">
        <v>0</v>
      </c>
      <c r="M113" s="792">
        <v>0</v>
      </c>
      <c r="N113" s="792">
        <v>0</v>
      </c>
      <c r="O113" s="792">
        <v>0</v>
      </c>
      <c r="P113" s="814">
        <v>20</v>
      </c>
      <c r="Q113" s="814">
        <v>5</v>
      </c>
      <c r="R113" s="814">
        <v>17</v>
      </c>
      <c r="S113" s="815">
        <f>SUM(P113:R113)</f>
        <v>42</v>
      </c>
      <c r="T113" s="814">
        <v>10</v>
      </c>
      <c r="U113" s="814">
        <v>17</v>
      </c>
      <c r="V113" s="814">
        <v>10</v>
      </c>
      <c r="W113" s="815">
        <f>SUM(T113:V113)</f>
        <v>37</v>
      </c>
      <c r="X113" s="815">
        <f>SUM(W113,S113)</f>
        <v>79</v>
      </c>
    </row>
    <row r="114" spans="1:24" ht="18" customHeight="1">
      <c r="A114" s="1082"/>
      <c r="B114" s="1083"/>
      <c r="C114" s="844" t="s">
        <v>18</v>
      </c>
      <c r="D114" s="792">
        <v>0</v>
      </c>
      <c r="E114" s="792">
        <v>0</v>
      </c>
      <c r="F114" s="792">
        <v>0</v>
      </c>
      <c r="G114" s="792">
        <v>0</v>
      </c>
      <c r="H114" s="792">
        <v>0</v>
      </c>
      <c r="I114" s="792">
        <v>0</v>
      </c>
      <c r="J114" s="792">
        <v>0</v>
      </c>
      <c r="K114" s="792">
        <v>0</v>
      </c>
      <c r="L114" s="792">
        <v>0</v>
      </c>
      <c r="M114" s="792">
        <v>0</v>
      </c>
      <c r="N114" s="792">
        <v>0</v>
      </c>
      <c r="O114" s="792">
        <v>0</v>
      </c>
      <c r="P114" s="814">
        <v>9</v>
      </c>
      <c r="Q114" s="814">
        <v>6</v>
      </c>
      <c r="R114" s="814">
        <v>12</v>
      </c>
      <c r="S114" s="815">
        <f>SUM(P114:R114)</f>
        <v>27</v>
      </c>
      <c r="T114" s="814">
        <v>11</v>
      </c>
      <c r="U114" s="814">
        <v>8</v>
      </c>
      <c r="V114" s="814">
        <v>2</v>
      </c>
      <c r="W114" s="815">
        <f>SUM(T114:V114)</f>
        <v>21</v>
      </c>
      <c r="X114" s="815">
        <f>SUM(W114,S114)</f>
        <v>48</v>
      </c>
    </row>
    <row r="115" spans="1:24" ht="18" customHeight="1">
      <c r="A115" s="1082"/>
      <c r="B115" s="1083"/>
      <c r="C115" s="844" t="s">
        <v>14</v>
      </c>
      <c r="D115" s="792">
        <v>0</v>
      </c>
      <c r="E115" s="792">
        <v>0</v>
      </c>
      <c r="F115" s="792">
        <v>0</v>
      </c>
      <c r="G115" s="792">
        <v>0</v>
      </c>
      <c r="H115" s="792">
        <v>0</v>
      </c>
      <c r="I115" s="792">
        <v>0</v>
      </c>
      <c r="J115" s="792">
        <v>0</v>
      </c>
      <c r="K115" s="792">
        <v>0</v>
      </c>
      <c r="L115" s="792">
        <v>0</v>
      </c>
      <c r="M115" s="792">
        <v>0</v>
      </c>
      <c r="N115" s="792">
        <v>0</v>
      </c>
      <c r="O115" s="792">
        <v>0</v>
      </c>
      <c r="P115" s="814">
        <v>29</v>
      </c>
      <c r="Q115" s="814">
        <v>11</v>
      </c>
      <c r="R115" s="814">
        <v>29</v>
      </c>
      <c r="S115" s="815">
        <f>SUM(P115:R115)</f>
        <v>69</v>
      </c>
      <c r="T115" s="814">
        <v>21</v>
      </c>
      <c r="U115" s="814">
        <v>25</v>
      </c>
      <c r="V115" s="814">
        <v>12</v>
      </c>
      <c r="W115" s="815">
        <f>SUM(T115:V115)</f>
        <v>58</v>
      </c>
      <c r="X115" s="815">
        <f>SUM(W115,S115)</f>
        <v>127</v>
      </c>
    </row>
    <row r="116" spans="1:24" ht="18" customHeight="1">
      <c r="A116" s="1082"/>
      <c r="B116" s="1083"/>
      <c r="C116" s="844" t="s">
        <v>16</v>
      </c>
      <c r="D116" s="792">
        <v>0</v>
      </c>
      <c r="E116" s="792">
        <v>0</v>
      </c>
      <c r="F116" s="792">
        <v>0</v>
      </c>
      <c r="G116" s="792">
        <v>0</v>
      </c>
      <c r="H116" s="792">
        <v>0</v>
      </c>
      <c r="I116" s="792">
        <v>0</v>
      </c>
      <c r="J116" s="792">
        <v>0</v>
      </c>
      <c r="K116" s="792">
        <v>0</v>
      </c>
      <c r="L116" s="792">
        <v>0</v>
      </c>
      <c r="M116" s="792">
        <v>0</v>
      </c>
      <c r="N116" s="792">
        <v>0</v>
      </c>
      <c r="O116" s="792">
        <v>0</v>
      </c>
      <c r="P116" s="814">
        <v>1</v>
      </c>
      <c r="Q116" s="814">
        <v>1</v>
      </c>
      <c r="R116" s="814">
        <v>1</v>
      </c>
      <c r="S116" s="815">
        <f>SUM(P116:R116)</f>
        <v>3</v>
      </c>
      <c r="T116" s="814">
        <v>0</v>
      </c>
      <c r="U116" s="814">
        <v>0</v>
      </c>
      <c r="V116" s="814">
        <v>0</v>
      </c>
      <c r="W116" s="815">
        <f>SUM(T116:V116)</f>
        <v>0</v>
      </c>
      <c r="X116" s="815">
        <f>SUM(W116,S116)</f>
        <v>3</v>
      </c>
    </row>
    <row r="117" spans="1:24" ht="18" customHeight="1">
      <c r="A117" s="1078" t="s">
        <v>745</v>
      </c>
      <c r="B117" s="1078"/>
      <c r="C117" s="832" t="s">
        <v>17</v>
      </c>
      <c r="D117" s="794">
        <v>0</v>
      </c>
      <c r="E117" s="794">
        <v>0</v>
      </c>
      <c r="F117" s="794">
        <v>0</v>
      </c>
      <c r="G117" s="794">
        <v>0</v>
      </c>
      <c r="H117" s="794">
        <v>0</v>
      </c>
      <c r="I117" s="794">
        <v>0</v>
      </c>
      <c r="J117" s="794">
        <v>0</v>
      </c>
      <c r="K117" s="794">
        <v>0</v>
      </c>
      <c r="L117" s="794">
        <v>0</v>
      </c>
      <c r="M117" s="794">
        <v>0</v>
      </c>
      <c r="N117" s="794">
        <v>0</v>
      </c>
      <c r="O117" s="794">
        <v>0</v>
      </c>
      <c r="P117" s="845">
        <f aca="true" t="shared" si="24" ref="P117:X117">SUM(P85,P89,P93,P97,P101,P105,P109,P113)</f>
        <v>372</v>
      </c>
      <c r="Q117" s="845">
        <f t="shared" si="24"/>
        <v>391</v>
      </c>
      <c r="R117" s="845">
        <f t="shared" si="24"/>
        <v>323</v>
      </c>
      <c r="S117" s="845">
        <f t="shared" si="24"/>
        <v>1086</v>
      </c>
      <c r="T117" s="845">
        <f t="shared" si="24"/>
        <v>175</v>
      </c>
      <c r="U117" s="845">
        <f t="shared" si="24"/>
        <v>287</v>
      </c>
      <c r="V117" s="845">
        <f t="shared" si="24"/>
        <v>167</v>
      </c>
      <c r="W117" s="845">
        <f t="shared" si="24"/>
        <v>629</v>
      </c>
      <c r="X117" s="845">
        <f t="shared" si="24"/>
        <v>1715</v>
      </c>
    </row>
    <row r="118" spans="1:24" ht="18" customHeight="1">
      <c r="A118" s="1078"/>
      <c r="B118" s="1078"/>
      <c r="C118" s="832" t="s">
        <v>18</v>
      </c>
      <c r="D118" s="794">
        <v>0</v>
      </c>
      <c r="E118" s="794">
        <v>0</v>
      </c>
      <c r="F118" s="794">
        <v>0</v>
      </c>
      <c r="G118" s="794">
        <v>0</v>
      </c>
      <c r="H118" s="794">
        <v>0</v>
      </c>
      <c r="I118" s="794">
        <v>0</v>
      </c>
      <c r="J118" s="794">
        <v>0</v>
      </c>
      <c r="K118" s="794">
        <v>0</v>
      </c>
      <c r="L118" s="794">
        <v>0</v>
      </c>
      <c r="M118" s="794">
        <v>0</v>
      </c>
      <c r="N118" s="794">
        <v>0</v>
      </c>
      <c r="O118" s="794">
        <v>0</v>
      </c>
      <c r="P118" s="845">
        <f aca="true" t="shared" si="25" ref="P118:X118">SUM(P86,P90,P94,P98,P102,P106,P110,P114)</f>
        <v>336</v>
      </c>
      <c r="Q118" s="845">
        <f t="shared" si="25"/>
        <v>367</v>
      </c>
      <c r="R118" s="845">
        <f t="shared" si="25"/>
        <v>292</v>
      </c>
      <c r="S118" s="845">
        <f t="shared" si="25"/>
        <v>995</v>
      </c>
      <c r="T118" s="845">
        <f t="shared" si="25"/>
        <v>277</v>
      </c>
      <c r="U118" s="845">
        <f t="shared" si="25"/>
        <v>270</v>
      </c>
      <c r="V118" s="845">
        <f t="shared" si="25"/>
        <v>256</v>
      </c>
      <c r="W118" s="845">
        <f t="shared" si="25"/>
        <v>803</v>
      </c>
      <c r="X118" s="845">
        <f t="shared" si="25"/>
        <v>1798</v>
      </c>
    </row>
    <row r="119" spans="1:24" ht="18" customHeight="1">
      <c r="A119" s="1078"/>
      <c r="B119" s="1078"/>
      <c r="C119" s="832" t="s">
        <v>14</v>
      </c>
      <c r="D119" s="794">
        <v>0</v>
      </c>
      <c r="E119" s="794">
        <v>0</v>
      </c>
      <c r="F119" s="794">
        <v>0</v>
      </c>
      <c r="G119" s="794">
        <v>0</v>
      </c>
      <c r="H119" s="794">
        <v>0</v>
      </c>
      <c r="I119" s="794">
        <v>0</v>
      </c>
      <c r="J119" s="794">
        <v>0</v>
      </c>
      <c r="K119" s="794">
        <v>0</v>
      </c>
      <c r="L119" s="794">
        <v>0</v>
      </c>
      <c r="M119" s="794">
        <v>0</v>
      </c>
      <c r="N119" s="794">
        <v>0</v>
      </c>
      <c r="O119" s="794">
        <v>0</v>
      </c>
      <c r="P119" s="845">
        <f aca="true" t="shared" si="26" ref="P119:X119">SUM(P87,P91,P95,P99,P103,P107,P111,P115)</f>
        <v>708</v>
      </c>
      <c r="Q119" s="845">
        <f t="shared" si="26"/>
        <v>758</v>
      </c>
      <c r="R119" s="845">
        <f t="shared" si="26"/>
        <v>617</v>
      </c>
      <c r="S119" s="845">
        <f t="shared" si="26"/>
        <v>2083</v>
      </c>
      <c r="T119" s="845">
        <f t="shared" si="26"/>
        <v>452</v>
      </c>
      <c r="U119" s="845">
        <f t="shared" si="26"/>
        <v>557</v>
      </c>
      <c r="V119" s="845">
        <f t="shared" si="26"/>
        <v>423</v>
      </c>
      <c r="W119" s="845">
        <f t="shared" si="26"/>
        <v>1432</v>
      </c>
      <c r="X119" s="845">
        <f t="shared" si="26"/>
        <v>3515</v>
      </c>
    </row>
    <row r="120" spans="1:24" ht="18" customHeight="1">
      <c r="A120" s="1078"/>
      <c r="B120" s="1078"/>
      <c r="C120" s="832" t="s">
        <v>16</v>
      </c>
      <c r="D120" s="794">
        <v>0</v>
      </c>
      <c r="E120" s="794">
        <v>0</v>
      </c>
      <c r="F120" s="794">
        <v>0</v>
      </c>
      <c r="G120" s="794">
        <v>0</v>
      </c>
      <c r="H120" s="794">
        <v>0</v>
      </c>
      <c r="I120" s="794">
        <v>0</v>
      </c>
      <c r="J120" s="794">
        <v>0</v>
      </c>
      <c r="K120" s="794">
        <v>0</v>
      </c>
      <c r="L120" s="794">
        <v>0</v>
      </c>
      <c r="M120" s="794">
        <v>0</v>
      </c>
      <c r="N120" s="794">
        <v>0</v>
      </c>
      <c r="O120" s="794">
        <v>0</v>
      </c>
      <c r="P120" s="845">
        <f aca="true" t="shared" si="27" ref="P120:X120">SUM(P88,P92,P96,P100,P104,P108,P112,P116)</f>
        <v>20</v>
      </c>
      <c r="Q120" s="845">
        <f t="shared" si="27"/>
        <v>21</v>
      </c>
      <c r="R120" s="845">
        <f t="shared" si="27"/>
        <v>19</v>
      </c>
      <c r="S120" s="845">
        <f t="shared" si="27"/>
        <v>60</v>
      </c>
      <c r="T120" s="845">
        <f t="shared" si="27"/>
        <v>13</v>
      </c>
      <c r="U120" s="845">
        <f t="shared" si="27"/>
        <v>13</v>
      </c>
      <c r="V120" s="845">
        <f t="shared" si="27"/>
        <v>13</v>
      </c>
      <c r="W120" s="845">
        <f t="shared" si="27"/>
        <v>39</v>
      </c>
      <c r="X120" s="845">
        <f t="shared" si="27"/>
        <v>99</v>
      </c>
    </row>
    <row r="121" spans="1:24" ht="18" customHeight="1">
      <c r="A121" s="1084">
        <v>27</v>
      </c>
      <c r="B121" s="1085" t="s">
        <v>362</v>
      </c>
      <c r="C121" s="795" t="s">
        <v>17</v>
      </c>
      <c r="D121" s="792">
        <v>0</v>
      </c>
      <c r="E121" s="792">
        <v>0</v>
      </c>
      <c r="F121" s="792">
        <v>0</v>
      </c>
      <c r="G121" s="792">
        <v>0</v>
      </c>
      <c r="H121" s="792">
        <v>0</v>
      </c>
      <c r="I121" s="792">
        <v>0</v>
      </c>
      <c r="J121" s="792">
        <v>0</v>
      </c>
      <c r="K121" s="792">
        <v>0</v>
      </c>
      <c r="L121" s="792">
        <v>0</v>
      </c>
      <c r="M121" s="792">
        <v>0</v>
      </c>
      <c r="N121" s="792">
        <v>0</v>
      </c>
      <c r="O121" s="792">
        <v>0</v>
      </c>
      <c r="P121" s="814">
        <v>92</v>
      </c>
      <c r="Q121" s="814">
        <v>90</v>
      </c>
      <c r="R121" s="814">
        <v>47</v>
      </c>
      <c r="S121" s="796">
        <v>229</v>
      </c>
      <c r="T121" s="814">
        <v>33</v>
      </c>
      <c r="U121" s="814">
        <v>20</v>
      </c>
      <c r="V121" s="814">
        <v>27</v>
      </c>
      <c r="W121" s="796">
        <v>80</v>
      </c>
      <c r="X121" s="796">
        <v>309</v>
      </c>
    </row>
    <row r="122" spans="1:24" ht="18.75" customHeight="1">
      <c r="A122" s="1084"/>
      <c r="B122" s="1085"/>
      <c r="C122" s="795" t="s">
        <v>18</v>
      </c>
      <c r="D122" s="792">
        <v>0</v>
      </c>
      <c r="E122" s="792">
        <v>0</v>
      </c>
      <c r="F122" s="792">
        <v>0</v>
      </c>
      <c r="G122" s="792">
        <v>0</v>
      </c>
      <c r="H122" s="792">
        <v>0</v>
      </c>
      <c r="I122" s="792">
        <v>0</v>
      </c>
      <c r="J122" s="792">
        <v>0</v>
      </c>
      <c r="K122" s="792">
        <v>0</v>
      </c>
      <c r="L122" s="792">
        <v>0</v>
      </c>
      <c r="M122" s="792">
        <v>0</v>
      </c>
      <c r="N122" s="792">
        <v>0</v>
      </c>
      <c r="O122" s="792">
        <v>0</v>
      </c>
      <c r="P122" s="814">
        <v>76</v>
      </c>
      <c r="Q122" s="814">
        <v>91</v>
      </c>
      <c r="R122" s="814">
        <v>86</v>
      </c>
      <c r="S122" s="796">
        <v>253</v>
      </c>
      <c r="T122" s="814">
        <v>50</v>
      </c>
      <c r="U122" s="814">
        <v>67</v>
      </c>
      <c r="V122" s="814">
        <v>41</v>
      </c>
      <c r="W122" s="796">
        <v>158</v>
      </c>
      <c r="X122" s="796">
        <v>411</v>
      </c>
    </row>
    <row r="123" spans="1:24" ht="18" customHeight="1">
      <c r="A123" s="1084"/>
      <c r="B123" s="1085"/>
      <c r="C123" s="797" t="s">
        <v>14</v>
      </c>
      <c r="D123" s="792">
        <v>0</v>
      </c>
      <c r="E123" s="792">
        <v>0</v>
      </c>
      <c r="F123" s="792">
        <v>0</v>
      </c>
      <c r="G123" s="792">
        <v>0</v>
      </c>
      <c r="H123" s="792">
        <v>0</v>
      </c>
      <c r="I123" s="792">
        <v>0</v>
      </c>
      <c r="J123" s="792">
        <v>0</v>
      </c>
      <c r="K123" s="792">
        <v>0</v>
      </c>
      <c r="L123" s="792">
        <v>0</v>
      </c>
      <c r="M123" s="792">
        <v>0</v>
      </c>
      <c r="N123" s="792">
        <v>0</v>
      </c>
      <c r="O123" s="792">
        <v>0</v>
      </c>
      <c r="P123" s="814">
        <v>168</v>
      </c>
      <c r="Q123" s="814">
        <v>181</v>
      </c>
      <c r="R123" s="814">
        <v>133</v>
      </c>
      <c r="S123" s="796">
        <v>482</v>
      </c>
      <c r="T123" s="814">
        <v>83</v>
      </c>
      <c r="U123" s="814">
        <v>87</v>
      </c>
      <c r="V123" s="814">
        <v>68</v>
      </c>
      <c r="W123" s="796">
        <v>238</v>
      </c>
      <c r="X123" s="796">
        <v>720</v>
      </c>
    </row>
    <row r="124" spans="1:24" ht="18" customHeight="1">
      <c r="A124" s="1084"/>
      <c r="B124" s="1085"/>
      <c r="C124" s="795" t="s">
        <v>16</v>
      </c>
      <c r="D124" s="792">
        <v>0</v>
      </c>
      <c r="E124" s="792">
        <v>0</v>
      </c>
      <c r="F124" s="792">
        <v>0</v>
      </c>
      <c r="G124" s="792">
        <v>0</v>
      </c>
      <c r="H124" s="792">
        <v>0</v>
      </c>
      <c r="I124" s="792">
        <v>0</v>
      </c>
      <c r="J124" s="792">
        <v>0</v>
      </c>
      <c r="K124" s="792">
        <v>0</v>
      </c>
      <c r="L124" s="792">
        <v>0</v>
      </c>
      <c r="M124" s="792">
        <v>0</v>
      </c>
      <c r="N124" s="792">
        <v>0</v>
      </c>
      <c r="O124" s="792">
        <v>0</v>
      </c>
      <c r="P124" s="814">
        <v>3</v>
      </c>
      <c r="Q124" s="814">
        <v>3</v>
      </c>
      <c r="R124" s="814">
        <v>3</v>
      </c>
      <c r="S124" s="796">
        <v>9</v>
      </c>
      <c r="T124" s="814">
        <v>2</v>
      </c>
      <c r="U124" s="814">
        <v>2</v>
      </c>
      <c r="V124" s="814">
        <v>2</v>
      </c>
      <c r="W124" s="796">
        <v>6</v>
      </c>
      <c r="X124" s="796">
        <v>15</v>
      </c>
    </row>
    <row r="125" spans="1:24" ht="18" customHeight="1">
      <c r="A125" s="1084">
        <v>28</v>
      </c>
      <c r="B125" s="1085" t="s">
        <v>366</v>
      </c>
      <c r="C125" s="795" t="s">
        <v>17</v>
      </c>
      <c r="D125" s="792">
        <v>0</v>
      </c>
      <c r="E125" s="792">
        <v>0</v>
      </c>
      <c r="F125" s="792">
        <v>0</v>
      </c>
      <c r="G125" s="792">
        <v>0</v>
      </c>
      <c r="H125" s="792">
        <v>0</v>
      </c>
      <c r="I125" s="792">
        <v>0</v>
      </c>
      <c r="J125" s="792">
        <v>0</v>
      </c>
      <c r="K125" s="792">
        <v>0</v>
      </c>
      <c r="L125" s="792">
        <v>0</v>
      </c>
      <c r="M125" s="792">
        <v>0</v>
      </c>
      <c r="N125" s="792">
        <v>0</v>
      </c>
      <c r="O125" s="792">
        <v>0</v>
      </c>
      <c r="P125" s="814">
        <v>102</v>
      </c>
      <c r="Q125" s="814">
        <v>69</v>
      </c>
      <c r="R125" s="814">
        <v>62</v>
      </c>
      <c r="S125" s="796">
        <v>233</v>
      </c>
      <c r="T125" s="814">
        <v>53</v>
      </c>
      <c r="U125" s="814">
        <v>37</v>
      </c>
      <c r="V125" s="814">
        <v>21</v>
      </c>
      <c r="W125" s="796">
        <v>111</v>
      </c>
      <c r="X125" s="796">
        <v>344</v>
      </c>
    </row>
    <row r="126" spans="1:24" ht="18" customHeight="1">
      <c r="A126" s="1084"/>
      <c r="B126" s="1085"/>
      <c r="C126" s="795" t="s">
        <v>18</v>
      </c>
      <c r="D126" s="792">
        <v>0</v>
      </c>
      <c r="E126" s="792">
        <v>0</v>
      </c>
      <c r="F126" s="792">
        <v>0</v>
      </c>
      <c r="G126" s="792">
        <v>0</v>
      </c>
      <c r="H126" s="792">
        <v>0</v>
      </c>
      <c r="I126" s="792">
        <v>0</v>
      </c>
      <c r="J126" s="792">
        <v>0</v>
      </c>
      <c r="K126" s="792">
        <v>0</v>
      </c>
      <c r="L126" s="792">
        <v>0</v>
      </c>
      <c r="M126" s="792">
        <v>0</v>
      </c>
      <c r="N126" s="792">
        <v>0</v>
      </c>
      <c r="O126" s="792">
        <v>0</v>
      </c>
      <c r="P126" s="814">
        <v>123</v>
      </c>
      <c r="Q126" s="814">
        <v>88</v>
      </c>
      <c r="R126" s="814">
        <v>116</v>
      </c>
      <c r="S126" s="796">
        <v>327</v>
      </c>
      <c r="T126" s="814">
        <v>99</v>
      </c>
      <c r="U126" s="814">
        <v>71</v>
      </c>
      <c r="V126" s="814">
        <v>50</v>
      </c>
      <c r="W126" s="796">
        <v>220</v>
      </c>
      <c r="X126" s="796">
        <v>547</v>
      </c>
    </row>
    <row r="127" spans="1:24" ht="18" customHeight="1">
      <c r="A127" s="1084"/>
      <c r="B127" s="1085"/>
      <c r="C127" s="797" t="s">
        <v>14</v>
      </c>
      <c r="D127" s="792">
        <v>0</v>
      </c>
      <c r="E127" s="792">
        <v>0</v>
      </c>
      <c r="F127" s="792">
        <v>0</v>
      </c>
      <c r="G127" s="792">
        <v>0</v>
      </c>
      <c r="H127" s="792">
        <v>0</v>
      </c>
      <c r="I127" s="792">
        <v>0</v>
      </c>
      <c r="J127" s="792">
        <v>0</v>
      </c>
      <c r="K127" s="792">
        <v>0</v>
      </c>
      <c r="L127" s="792">
        <v>0</v>
      </c>
      <c r="M127" s="792">
        <v>0</v>
      </c>
      <c r="N127" s="792">
        <v>0</v>
      </c>
      <c r="O127" s="792">
        <v>0</v>
      </c>
      <c r="P127" s="814">
        <v>225</v>
      </c>
      <c r="Q127" s="814">
        <v>157</v>
      </c>
      <c r="R127" s="814">
        <v>178</v>
      </c>
      <c r="S127" s="796">
        <v>560</v>
      </c>
      <c r="T127" s="814">
        <v>152</v>
      </c>
      <c r="U127" s="814">
        <v>108</v>
      </c>
      <c r="V127" s="814">
        <v>71</v>
      </c>
      <c r="W127" s="796">
        <v>331</v>
      </c>
      <c r="X127" s="796">
        <v>891</v>
      </c>
    </row>
    <row r="128" spans="1:24" ht="18" customHeight="1">
      <c r="A128" s="1084"/>
      <c r="B128" s="1085"/>
      <c r="C128" s="795" t="s">
        <v>16</v>
      </c>
      <c r="D128" s="792">
        <v>0</v>
      </c>
      <c r="E128" s="792">
        <v>0</v>
      </c>
      <c r="F128" s="792">
        <v>0</v>
      </c>
      <c r="G128" s="792">
        <v>0</v>
      </c>
      <c r="H128" s="792">
        <v>0</v>
      </c>
      <c r="I128" s="792">
        <v>0</v>
      </c>
      <c r="J128" s="792">
        <v>0</v>
      </c>
      <c r="K128" s="792">
        <v>0</v>
      </c>
      <c r="L128" s="792">
        <v>0</v>
      </c>
      <c r="M128" s="792">
        <v>0</v>
      </c>
      <c r="N128" s="792">
        <v>0</v>
      </c>
      <c r="O128" s="792">
        <v>0</v>
      </c>
      <c r="P128" s="814">
        <v>5</v>
      </c>
      <c r="Q128" s="814">
        <v>4</v>
      </c>
      <c r="R128" s="814">
        <v>4</v>
      </c>
      <c r="S128" s="796">
        <v>13</v>
      </c>
      <c r="T128" s="814">
        <v>4</v>
      </c>
      <c r="U128" s="814">
        <v>3</v>
      </c>
      <c r="V128" s="814">
        <v>3</v>
      </c>
      <c r="W128" s="796">
        <v>10</v>
      </c>
      <c r="X128" s="796">
        <v>23</v>
      </c>
    </row>
    <row r="129" spans="1:24" ht="18" customHeight="1">
      <c r="A129" s="1071">
        <v>29</v>
      </c>
      <c r="B129" s="1085" t="s">
        <v>371</v>
      </c>
      <c r="C129" s="812" t="s">
        <v>17</v>
      </c>
      <c r="D129" s="792">
        <v>0</v>
      </c>
      <c r="E129" s="792">
        <v>0</v>
      </c>
      <c r="F129" s="792">
        <v>0</v>
      </c>
      <c r="G129" s="792">
        <v>0</v>
      </c>
      <c r="H129" s="792">
        <v>0</v>
      </c>
      <c r="I129" s="792">
        <v>0</v>
      </c>
      <c r="J129" s="792">
        <v>0</v>
      </c>
      <c r="K129" s="792">
        <v>0</v>
      </c>
      <c r="L129" s="792">
        <v>0</v>
      </c>
      <c r="M129" s="792">
        <v>0</v>
      </c>
      <c r="N129" s="792">
        <v>0</v>
      </c>
      <c r="O129" s="792">
        <v>0</v>
      </c>
      <c r="P129" s="814">
        <v>37</v>
      </c>
      <c r="Q129" s="814">
        <v>28</v>
      </c>
      <c r="R129" s="814">
        <v>28</v>
      </c>
      <c r="S129" s="815">
        <f>SUM(P129:R129)</f>
        <v>93</v>
      </c>
      <c r="T129" s="814">
        <v>5</v>
      </c>
      <c r="U129" s="814">
        <v>0</v>
      </c>
      <c r="V129" s="814">
        <v>6</v>
      </c>
      <c r="W129" s="815">
        <f>SUM(T129:V129)</f>
        <v>11</v>
      </c>
      <c r="X129" s="815">
        <f>S129+W129</f>
        <v>104</v>
      </c>
    </row>
    <row r="130" spans="1:24" ht="18" customHeight="1">
      <c r="A130" s="1071"/>
      <c r="B130" s="1085"/>
      <c r="C130" s="812" t="s">
        <v>18</v>
      </c>
      <c r="D130" s="792">
        <v>0</v>
      </c>
      <c r="E130" s="792">
        <v>0</v>
      </c>
      <c r="F130" s="792">
        <v>0</v>
      </c>
      <c r="G130" s="792">
        <v>0</v>
      </c>
      <c r="H130" s="792">
        <v>0</v>
      </c>
      <c r="I130" s="792">
        <v>0</v>
      </c>
      <c r="J130" s="792">
        <v>0</v>
      </c>
      <c r="K130" s="792">
        <v>0</v>
      </c>
      <c r="L130" s="792">
        <v>0</v>
      </c>
      <c r="M130" s="792">
        <v>0</v>
      </c>
      <c r="N130" s="792">
        <v>0</v>
      </c>
      <c r="O130" s="792">
        <v>0</v>
      </c>
      <c r="P130" s="814">
        <v>8</v>
      </c>
      <c r="Q130" s="814">
        <v>16</v>
      </c>
      <c r="R130" s="814">
        <v>20</v>
      </c>
      <c r="S130" s="815">
        <f>SUM(P130:R130)</f>
        <v>44</v>
      </c>
      <c r="T130" s="814">
        <v>2</v>
      </c>
      <c r="U130" s="814">
        <v>3</v>
      </c>
      <c r="V130" s="814">
        <v>8</v>
      </c>
      <c r="W130" s="815">
        <f>SUM(T130:V130)</f>
        <v>13</v>
      </c>
      <c r="X130" s="815">
        <f>S130+W130</f>
        <v>57</v>
      </c>
    </row>
    <row r="131" spans="1:24" ht="18" customHeight="1">
      <c r="A131" s="1071"/>
      <c r="B131" s="1085"/>
      <c r="C131" s="816" t="s">
        <v>14</v>
      </c>
      <c r="D131" s="792">
        <v>0</v>
      </c>
      <c r="E131" s="792">
        <v>0</v>
      </c>
      <c r="F131" s="792">
        <v>0</v>
      </c>
      <c r="G131" s="792">
        <v>0</v>
      </c>
      <c r="H131" s="792">
        <v>0</v>
      </c>
      <c r="I131" s="792">
        <v>0</v>
      </c>
      <c r="J131" s="792">
        <v>0</v>
      </c>
      <c r="K131" s="792">
        <v>0</v>
      </c>
      <c r="L131" s="792">
        <v>0</v>
      </c>
      <c r="M131" s="792">
        <v>0</v>
      </c>
      <c r="N131" s="792">
        <v>0</v>
      </c>
      <c r="O131" s="792">
        <v>0</v>
      </c>
      <c r="P131" s="814">
        <v>45</v>
      </c>
      <c r="Q131" s="814">
        <v>44</v>
      </c>
      <c r="R131" s="814">
        <v>48</v>
      </c>
      <c r="S131" s="815">
        <v>137</v>
      </c>
      <c r="T131" s="814">
        <v>7</v>
      </c>
      <c r="U131" s="814">
        <v>3</v>
      </c>
      <c r="V131" s="814">
        <v>14</v>
      </c>
      <c r="W131" s="815">
        <v>24</v>
      </c>
      <c r="X131" s="815">
        <v>161</v>
      </c>
    </row>
    <row r="132" spans="1:24" ht="18" customHeight="1">
      <c r="A132" s="1071"/>
      <c r="B132" s="1085"/>
      <c r="C132" s="812" t="s">
        <v>16</v>
      </c>
      <c r="D132" s="792">
        <v>0</v>
      </c>
      <c r="E132" s="792">
        <v>0</v>
      </c>
      <c r="F132" s="792">
        <v>0</v>
      </c>
      <c r="G132" s="792">
        <v>0</v>
      </c>
      <c r="H132" s="792">
        <v>0</v>
      </c>
      <c r="I132" s="792">
        <v>0</v>
      </c>
      <c r="J132" s="792">
        <v>0</v>
      </c>
      <c r="K132" s="792">
        <v>0</v>
      </c>
      <c r="L132" s="792">
        <v>0</v>
      </c>
      <c r="M132" s="792">
        <v>0</v>
      </c>
      <c r="N132" s="792">
        <v>0</v>
      </c>
      <c r="O132" s="792">
        <v>0</v>
      </c>
      <c r="P132" s="814">
        <v>1</v>
      </c>
      <c r="Q132" s="814">
        <v>1</v>
      </c>
      <c r="R132" s="814">
        <v>2</v>
      </c>
      <c r="S132" s="815">
        <v>4</v>
      </c>
      <c r="T132" s="814">
        <v>1</v>
      </c>
      <c r="U132" s="814">
        <v>1</v>
      </c>
      <c r="V132" s="814">
        <v>1</v>
      </c>
      <c r="W132" s="815">
        <v>3</v>
      </c>
      <c r="X132" s="815">
        <v>7</v>
      </c>
    </row>
    <row r="133" spans="1:24" ht="18" customHeight="1">
      <c r="A133" s="1084">
        <v>30</v>
      </c>
      <c r="B133" s="1085" t="s">
        <v>376</v>
      </c>
      <c r="C133" s="795" t="s">
        <v>17</v>
      </c>
      <c r="D133" s="792">
        <v>0</v>
      </c>
      <c r="E133" s="792">
        <v>0</v>
      </c>
      <c r="F133" s="792">
        <v>0</v>
      </c>
      <c r="G133" s="792">
        <v>0</v>
      </c>
      <c r="H133" s="792">
        <v>0</v>
      </c>
      <c r="I133" s="792">
        <v>0</v>
      </c>
      <c r="J133" s="792">
        <v>0</v>
      </c>
      <c r="K133" s="792">
        <v>0</v>
      </c>
      <c r="L133" s="792">
        <v>0</v>
      </c>
      <c r="M133" s="792">
        <v>0</v>
      </c>
      <c r="N133" s="792">
        <v>0</v>
      </c>
      <c r="O133" s="792">
        <v>0</v>
      </c>
      <c r="P133" s="814">
        <v>40</v>
      </c>
      <c r="Q133" s="814">
        <v>67</v>
      </c>
      <c r="R133" s="814">
        <v>85</v>
      </c>
      <c r="S133" s="796">
        <v>195</v>
      </c>
      <c r="T133" s="814">
        <v>38</v>
      </c>
      <c r="U133" s="814">
        <v>20</v>
      </c>
      <c r="V133" s="814">
        <v>11</v>
      </c>
      <c r="W133" s="796">
        <v>69</v>
      </c>
      <c r="X133" s="796">
        <v>261</v>
      </c>
    </row>
    <row r="134" spans="1:24" ht="18" customHeight="1">
      <c r="A134" s="1084"/>
      <c r="B134" s="1085"/>
      <c r="C134" s="795" t="s">
        <v>18</v>
      </c>
      <c r="D134" s="792">
        <v>0</v>
      </c>
      <c r="E134" s="792">
        <v>0</v>
      </c>
      <c r="F134" s="792">
        <v>0</v>
      </c>
      <c r="G134" s="792">
        <v>0</v>
      </c>
      <c r="H134" s="792">
        <v>0</v>
      </c>
      <c r="I134" s="792">
        <v>0</v>
      </c>
      <c r="J134" s="792">
        <v>0</v>
      </c>
      <c r="K134" s="792">
        <v>0</v>
      </c>
      <c r="L134" s="792">
        <v>0</v>
      </c>
      <c r="M134" s="792">
        <v>0</v>
      </c>
      <c r="N134" s="792">
        <v>0</v>
      </c>
      <c r="O134" s="792">
        <v>0</v>
      </c>
      <c r="P134" s="814">
        <v>56</v>
      </c>
      <c r="Q134" s="814">
        <v>74</v>
      </c>
      <c r="R134" s="814">
        <v>88</v>
      </c>
      <c r="S134" s="796">
        <v>218</v>
      </c>
      <c r="T134" s="814">
        <v>63</v>
      </c>
      <c r="U134" s="814">
        <v>38</v>
      </c>
      <c r="V134" s="814">
        <v>58</v>
      </c>
      <c r="W134" s="796">
        <v>159</v>
      </c>
      <c r="X134" s="796">
        <v>377</v>
      </c>
    </row>
    <row r="135" spans="1:24" ht="18" customHeight="1">
      <c r="A135" s="1084"/>
      <c r="B135" s="1085"/>
      <c r="C135" s="797" t="s">
        <v>14</v>
      </c>
      <c r="D135" s="792">
        <v>0</v>
      </c>
      <c r="E135" s="792">
        <v>0</v>
      </c>
      <c r="F135" s="792">
        <v>0</v>
      </c>
      <c r="G135" s="792">
        <v>0</v>
      </c>
      <c r="H135" s="792">
        <v>0</v>
      </c>
      <c r="I135" s="792">
        <v>0</v>
      </c>
      <c r="J135" s="792">
        <v>0</v>
      </c>
      <c r="K135" s="792">
        <v>0</v>
      </c>
      <c r="L135" s="792">
        <v>0</v>
      </c>
      <c r="M135" s="792">
        <v>0</v>
      </c>
      <c r="N135" s="792">
        <v>0</v>
      </c>
      <c r="O135" s="792">
        <v>0</v>
      </c>
      <c r="P135" s="814">
        <v>96</v>
      </c>
      <c r="Q135" s="814">
        <v>141</v>
      </c>
      <c r="R135" s="814">
        <v>173</v>
      </c>
      <c r="S135" s="796">
        <v>410</v>
      </c>
      <c r="T135" s="814">
        <v>101</v>
      </c>
      <c r="U135" s="814">
        <v>58</v>
      </c>
      <c r="V135" s="814">
        <v>69</v>
      </c>
      <c r="W135" s="796">
        <v>228</v>
      </c>
      <c r="X135" s="796">
        <v>638</v>
      </c>
    </row>
    <row r="136" spans="1:24" ht="20.25" customHeight="1">
      <c r="A136" s="1084"/>
      <c r="B136" s="1085"/>
      <c r="C136" s="795" t="s">
        <v>16</v>
      </c>
      <c r="D136" s="792">
        <v>0</v>
      </c>
      <c r="E136" s="792">
        <v>0</v>
      </c>
      <c r="F136" s="792">
        <v>0</v>
      </c>
      <c r="G136" s="792">
        <v>0</v>
      </c>
      <c r="H136" s="792">
        <v>0</v>
      </c>
      <c r="I136" s="792">
        <v>0</v>
      </c>
      <c r="J136" s="792">
        <v>0</v>
      </c>
      <c r="K136" s="792">
        <v>0</v>
      </c>
      <c r="L136" s="792">
        <v>0</v>
      </c>
      <c r="M136" s="792">
        <v>0</v>
      </c>
      <c r="N136" s="792">
        <v>0</v>
      </c>
      <c r="O136" s="792">
        <v>0</v>
      </c>
      <c r="P136" s="814">
        <v>3</v>
      </c>
      <c r="Q136" s="814">
        <v>4</v>
      </c>
      <c r="R136" s="814">
        <v>4</v>
      </c>
      <c r="S136" s="796">
        <v>11</v>
      </c>
      <c r="T136" s="814">
        <v>3</v>
      </c>
      <c r="U136" s="814">
        <v>2</v>
      </c>
      <c r="V136" s="814">
        <v>2</v>
      </c>
      <c r="W136" s="796">
        <v>7</v>
      </c>
      <c r="X136" s="796">
        <v>18</v>
      </c>
    </row>
    <row r="137" spans="1:24" ht="18" customHeight="1">
      <c r="A137" s="1078" t="s">
        <v>746</v>
      </c>
      <c r="B137" s="1078"/>
      <c r="C137" s="832" t="s">
        <v>17</v>
      </c>
      <c r="D137" s="794">
        <v>0</v>
      </c>
      <c r="E137" s="794">
        <v>0</v>
      </c>
      <c r="F137" s="794">
        <v>0</v>
      </c>
      <c r="G137" s="794">
        <v>0</v>
      </c>
      <c r="H137" s="794">
        <v>0</v>
      </c>
      <c r="I137" s="794">
        <v>0</v>
      </c>
      <c r="J137" s="794">
        <v>0</v>
      </c>
      <c r="K137" s="794">
        <v>0</v>
      </c>
      <c r="L137" s="794">
        <v>0</v>
      </c>
      <c r="M137" s="794">
        <v>0</v>
      </c>
      <c r="N137" s="794">
        <v>0</v>
      </c>
      <c r="O137" s="794">
        <v>0</v>
      </c>
      <c r="P137" s="845">
        <f aca="true" t="shared" si="28" ref="P137:X138">P121+P125+P129+P133</f>
        <v>271</v>
      </c>
      <c r="Q137" s="845">
        <f t="shared" si="28"/>
        <v>254</v>
      </c>
      <c r="R137" s="845">
        <f t="shared" si="28"/>
        <v>222</v>
      </c>
      <c r="S137" s="845">
        <f t="shared" si="28"/>
        <v>750</v>
      </c>
      <c r="T137" s="845">
        <f t="shared" si="28"/>
        <v>129</v>
      </c>
      <c r="U137" s="845">
        <f t="shared" si="28"/>
        <v>77</v>
      </c>
      <c r="V137" s="845">
        <f t="shared" si="28"/>
        <v>65</v>
      </c>
      <c r="W137" s="845">
        <f t="shared" si="28"/>
        <v>271</v>
      </c>
      <c r="X137" s="845">
        <f t="shared" si="28"/>
        <v>1018</v>
      </c>
    </row>
    <row r="138" spans="1:24" ht="18" customHeight="1">
      <c r="A138" s="1078"/>
      <c r="B138" s="1078"/>
      <c r="C138" s="832" t="s">
        <v>18</v>
      </c>
      <c r="D138" s="794">
        <v>0</v>
      </c>
      <c r="E138" s="794">
        <v>0</v>
      </c>
      <c r="F138" s="794">
        <v>0</v>
      </c>
      <c r="G138" s="794">
        <v>0</v>
      </c>
      <c r="H138" s="794">
        <v>0</v>
      </c>
      <c r="I138" s="794">
        <v>0</v>
      </c>
      <c r="J138" s="794">
        <v>0</v>
      </c>
      <c r="K138" s="794">
        <v>0</v>
      </c>
      <c r="L138" s="794">
        <v>0</v>
      </c>
      <c r="M138" s="794">
        <v>0</v>
      </c>
      <c r="N138" s="794">
        <v>0</v>
      </c>
      <c r="O138" s="794">
        <v>0</v>
      </c>
      <c r="P138" s="845">
        <f t="shared" si="28"/>
        <v>263</v>
      </c>
      <c r="Q138" s="845">
        <f t="shared" si="28"/>
        <v>269</v>
      </c>
      <c r="R138" s="845">
        <f t="shared" si="28"/>
        <v>310</v>
      </c>
      <c r="S138" s="845">
        <f t="shared" si="28"/>
        <v>842</v>
      </c>
      <c r="T138" s="845">
        <f t="shared" si="28"/>
        <v>214</v>
      </c>
      <c r="U138" s="845">
        <f t="shared" si="28"/>
        <v>179</v>
      </c>
      <c r="V138" s="845">
        <f t="shared" si="28"/>
        <v>157</v>
      </c>
      <c r="W138" s="845">
        <f t="shared" si="28"/>
        <v>550</v>
      </c>
      <c r="X138" s="845">
        <f t="shared" si="28"/>
        <v>1392</v>
      </c>
    </row>
    <row r="139" spans="1:24" ht="18" customHeight="1">
      <c r="A139" s="1078"/>
      <c r="B139" s="1078"/>
      <c r="C139" s="832" t="s">
        <v>14</v>
      </c>
      <c r="D139" s="794">
        <v>0</v>
      </c>
      <c r="E139" s="794">
        <v>0</v>
      </c>
      <c r="F139" s="794">
        <v>0</v>
      </c>
      <c r="G139" s="794">
        <v>0</v>
      </c>
      <c r="H139" s="794">
        <v>0</v>
      </c>
      <c r="I139" s="794">
        <v>0</v>
      </c>
      <c r="J139" s="794">
        <v>0</v>
      </c>
      <c r="K139" s="794">
        <v>0</v>
      </c>
      <c r="L139" s="794">
        <v>0</v>
      </c>
      <c r="M139" s="794">
        <v>0</v>
      </c>
      <c r="N139" s="794">
        <v>0</v>
      </c>
      <c r="O139" s="794">
        <v>0</v>
      </c>
      <c r="P139" s="845">
        <f aca="true" t="shared" si="29" ref="P139:X139">SUM(P137:P138)</f>
        <v>534</v>
      </c>
      <c r="Q139" s="845">
        <f t="shared" si="29"/>
        <v>523</v>
      </c>
      <c r="R139" s="845">
        <f t="shared" si="29"/>
        <v>532</v>
      </c>
      <c r="S139" s="845">
        <f t="shared" si="29"/>
        <v>1592</v>
      </c>
      <c r="T139" s="845">
        <f t="shared" si="29"/>
        <v>343</v>
      </c>
      <c r="U139" s="845">
        <f t="shared" si="29"/>
        <v>256</v>
      </c>
      <c r="V139" s="845">
        <f t="shared" si="29"/>
        <v>222</v>
      </c>
      <c r="W139" s="845">
        <f t="shared" si="29"/>
        <v>821</v>
      </c>
      <c r="X139" s="845">
        <f t="shared" si="29"/>
        <v>2410</v>
      </c>
    </row>
    <row r="140" spans="1:24" ht="18" customHeight="1">
      <c r="A140" s="1078"/>
      <c r="B140" s="1078"/>
      <c r="C140" s="832" t="s">
        <v>16</v>
      </c>
      <c r="D140" s="794">
        <v>0</v>
      </c>
      <c r="E140" s="794">
        <v>0</v>
      </c>
      <c r="F140" s="794">
        <v>0</v>
      </c>
      <c r="G140" s="794">
        <v>0</v>
      </c>
      <c r="H140" s="794">
        <v>0</v>
      </c>
      <c r="I140" s="794">
        <v>0</v>
      </c>
      <c r="J140" s="794">
        <v>0</v>
      </c>
      <c r="K140" s="794">
        <v>0</v>
      </c>
      <c r="L140" s="794">
        <v>0</v>
      </c>
      <c r="M140" s="794">
        <v>0</v>
      </c>
      <c r="N140" s="794">
        <v>0</v>
      </c>
      <c r="O140" s="794">
        <v>0</v>
      </c>
      <c r="P140" s="845">
        <f aca="true" t="shared" si="30" ref="P140:X140">P124+P128+P132+P136</f>
        <v>12</v>
      </c>
      <c r="Q140" s="845">
        <f t="shared" si="30"/>
        <v>12</v>
      </c>
      <c r="R140" s="845">
        <f t="shared" si="30"/>
        <v>13</v>
      </c>
      <c r="S140" s="845">
        <f t="shared" si="30"/>
        <v>37</v>
      </c>
      <c r="T140" s="845">
        <f t="shared" si="30"/>
        <v>10</v>
      </c>
      <c r="U140" s="845">
        <f t="shared" si="30"/>
        <v>8</v>
      </c>
      <c r="V140" s="845">
        <f t="shared" si="30"/>
        <v>8</v>
      </c>
      <c r="W140" s="845">
        <f t="shared" si="30"/>
        <v>26</v>
      </c>
      <c r="X140" s="845">
        <f t="shared" si="30"/>
        <v>63</v>
      </c>
    </row>
    <row r="141" spans="1:24" ht="18.75" customHeight="1">
      <c r="A141" s="1086">
        <v>31</v>
      </c>
      <c r="B141" s="1073" t="s">
        <v>458</v>
      </c>
      <c r="C141" s="846" t="s">
        <v>17</v>
      </c>
      <c r="D141" s="792">
        <v>0</v>
      </c>
      <c r="E141" s="792">
        <v>0</v>
      </c>
      <c r="F141" s="792">
        <v>0</v>
      </c>
      <c r="G141" s="792">
        <v>0</v>
      </c>
      <c r="H141" s="792">
        <v>0</v>
      </c>
      <c r="I141" s="792">
        <v>0</v>
      </c>
      <c r="J141" s="792">
        <v>0</v>
      </c>
      <c r="K141" s="792">
        <v>0</v>
      </c>
      <c r="L141" s="792">
        <v>0</v>
      </c>
      <c r="M141" s="792">
        <v>0</v>
      </c>
      <c r="N141" s="792">
        <v>0</v>
      </c>
      <c r="O141" s="792">
        <v>0</v>
      </c>
      <c r="P141" s="847">
        <v>219</v>
      </c>
      <c r="Q141" s="847">
        <v>180</v>
      </c>
      <c r="R141" s="847">
        <v>136</v>
      </c>
      <c r="S141" s="848">
        <f aca="true" t="shared" si="31" ref="S141:S148">SUM(P141:R141)</f>
        <v>535</v>
      </c>
      <c r="T141" s="847">
        <v>102</v>
      </c>
      <c r="U141" s="847">
        <v>95</v>
      </c>
      <c r="V141" s="847">
        <v>110</v>
      </c>
      <c r="W141" s="848">
        <f aca="true" t="shared" si="32" ref="W141:W148">SUM(T141:V141)</f>
        <v>307</v>
      </c>
      <c r="X141" s="848">
        <f aca="true" t="shared" si="33" ref="X141:X148">S141+W141</f>
        <v>842</v>
      </c>
    </row>
    <row r="142" spans="1:24" ht="18.75" customHeight="1">
      <c r="A142" s="1086"/>
      <c r="B142" s="1073"/>
      <c r="C142" s="846" t="s">
        <v>18</v>
      </c>
      <c r="D142" s="792">
        <v>0</v>
      </c>
      <c r="E142" s="792">
        <v>0</v>
      </c>
      <c r="F142" s="792">
        <v>0</v>
      </c>
      <c r="G142" s="792">
        <v>0</v>
      </c>
      <c r="H142" s="792">
        <v>0</v>
      </c>
      <c r="I142" s="792">
        <v>0</v>
      </c>
      <c r="J142" s="792">
        <v>0</v>
      </c>
      <c r="K142" s="792">
        <v>0</v>
      </c>
      <c r="L142" s="792">
        <v>0</v>
      </c>
      <c r="M142" s="792">
        <v>0</v>
      </c>
      <c r="N142" s="792">
        <v>0</v>
      </c>
      <c r="O142" s="792">
        <v>0</v>
      </c>
      <c r="P142" s="847">
        <v>305</v>
      </c>
      <c r="Q142" s="847">
        <v>282</v>
      </c>
      <c r="R142" s="847">
        <v>290</v>
      </c>
      <c r="S142" s="848">
        <f t="shared" si="31"/>
        <v>877</v>
      </c>
      <c r="T142" s="847">
        <v>226</v>
      </c>
      <c r="U142" s="847">
        <v>257</v>
      </c>
      <c r="V142" s="847">
        <v>233</v>
      </c>
      <c r="W142" s="848">
        <f t="shared" si="32"/>
        <v>716</v>
      </c>
      <c r="X142" s="848">
        <f t="shared" si="33"/>
        <v>1593</v>
      </c>
    </row>
    <row r="143" spans="1:24" ht="18.75" customHeight="1">
      <c r="A143" s="1086"/>
      <c r="B143" s="1073"/>
      <c r="C143" s="846" t="s">
        <v>14</v>
      </c>
      <c r="D143" s="792">
        <v>0</v>
      </c>
      <c r="E143" s="792">
        <v>0</v>
      </c>
      <c r="F143" s="792">
        <v>0</v>
      </c>
      <c r="G143" s="792">
        <v>0</v>
      </c>
      <c r="H143" s="792">
        <v>0</v>
      </c>
      <c r="I143" s="792">
        <v>0</v>
      </c>
      <c r="J143" s="792">
        <v>0</v>
      </c>
      <c r="K143" s="792">
        <v>0</v>
      </c>
      <c r="L143" s="792">
        <v>0</v>
      </c>
      <c r="M143" s="792">
        <v>0</v>
      </c>
      <c r="N143" s="792">
        <v>0</v>
      </c>
      <c r="O143" s="792">
        <v>0</v>
      </c>
      <c r="P143" s="847">
        <f>SUM(P141:P142)</f>
        <v>524</v>
      </c>
      <c r="Q143" s="847">
        <f>SUM(Q141:Q142)</f>
        <v>462</v>
      </c>
      <c r="R143" s="847">
        <f>SUM(R141:R142)</f>
        <v>426</v>
      </c>
      <c r="S143" s="848">
        <f t="shared" si="31"/>
        <v>1412</v>
      </c>
      <c r="T143" s="847">
        <f>SUM(T141:T142)</f>
        <v>328</v>
      </c>
      <c r="U143" s="847">
        <f>SUM(U141:U142)</f>
        <v>352</v>
      </c>
      <c r="V143" s="847">
        <f>SUM(V141:V142)</f>
        <v>343</v>
      </c>
      <c r="W143" s="848">
        <f t="shared" si="32"/>
        <v>1023</v>
      </c>
      <c r="X143" s="848">
        <f t="shared" si="33"/>
        <v>2435</v>
      </c>
    </row>
    <row r="144" spans="1:24" ht="18" customHeight="1">
      <c r="A144" s="1086"/>
      <c r="B144" s="1073"/>
      <c r="C144" s="846" t="s">
        <v>16</v>
      </c>
      <c r="D144" s="792">
        <v>0</v>
      </c>
      <c r="E144" s="792">
        <v>0</v>
      </c>
      <c r="F144" s="792">
        <v>0</v>
      </c>
      <c r="G144" s="792">
        <v>0</v>
      </c>
      <c r="H144" s="792">
        <v>0</v>
      </c>
      <c r="I144" s="792">
        <v>0</v>
      </c>
      <c r="J144" s="792">
        <v>0</v>
      </c>
      <c r="K144" s="792">
        <v>0</v>
      </c>
      <c r="L144" s="792">
        <v>0</v>
      </c>
      <c r="M144" s="792">
        <v>0</v>
      </c>
      <c r="N144" s="792">
        <v>0</v>
      </c>
      <c r="O144" s="792">
        <v>0</v>
      </c>
      <c r="P144" s="847">
        <v>12</v>
      </c>
      <c r="Q144" s="847">
        <v>12</v>
      </c>
      <c r="R144" s="847">
        <v>12</v>
      </c>
      <c r="S144" s="848">
        <f t="shared" si="31"/>
        <v>36</v>
      </c>
      <c r="T144" s="847">
        <v>9</v>
      </c>
      <c r="U144" s="847">
        <v>10</v>
      </c>
      <c r="V144" s="847">
        <v>10</v>
      </c>
      <c r="W144" s="848">
        <f t="shared" si="32"/>
        <v>29</v>
      </c>
      <c r="X144" s="848">
        <f t="shared" si="33"/>
        <v>65</v>
      </c>
    </row>
    <row r="145" spans="1:24" ht="18" customHeight="1">
      <c r="A145" s="1086">
        <v>32</v>
      </c>
      <c r="B145" s="1073" t="s">
        <v>459</v>
      </c>
      <c r="C145" s="846" t="s">
        <v>17</v>
      </c>
      <c r="D145" s="792">
        <v>0</v>
      </c>
      <c r="E145" s="792">
        <v>0</v>
      </c>
      <c r="F145" s="792">
        <v>0</v>
      </c>
      <c r="G145" s="792">
        <v>0</v>
      </c>
      <c r="H145" s="792">
        <v>0</v>
      </c>
      <c r="I145" s="792">
        <v>0</v>
      </c>
      <c r="J145" s="792">
        <v>0</v>
      </c>
      <c r="K145" s="792">
        <v>0</v>
      </c>
      <c r="L145" s="792">
        <v>0</v>
      </c>
      <c r="M145" s="792">
        <v>0</v>
      </c>
      <c r="N145" s="792">
        <v>0</v>
      </c>
      <c r="O145" s="792">
        <v>0</v>
      </c>
      <c r="P145" s="847">
        <v>24</v>
      </c>
      <c r="Q145" s="847">
        <v>30</v>
      </c>
      <c r="R145" s="847">
        <v>35</v>
      </c>
      <c r="S145" s="848">
        <f t="shared" si="31"/>
        <v>89</v>
      </c>
      <c r="T145" s="847">
        <v>9</v>
      </c>
      <c r="U145" s="847">
        <v>5</v>
      </c>
      <c r="V145" s="847">
        <v>11</v>
      </c>
      <c r="W145" s="848">
        <f t="shared" si="32"/>
        <v>25</v>
      </c>
      <c r="X145" s="848">
        <f t="shared" si="33"/>
        <v>114</v>
      </c>
    </row>
    <row r="146" spans="1:24" ht="18" customHeight="1">
      <c r="A146" s="1086"/>
      <c r="B146" s="1073"/>
      <c r="C146" s="846" t="s">
        <v>18</v>
      </c>
      <c r="D146" s="792">
        <v>0</v>
      </c>
      <c r="E146" s="792">
        <v>0</v>
      </c>
      <c r="F146" s="792">
        <v>0</v>
      </c>
      <c r="G146" s="792">
        <v>0</v>
      </c>
      <c r="H146" s="792">
        <v>0</v>
      </c>
      <c r="I146" s="792">
        <v>0</v>
      </c>
      <c r="J146" s="792">
        <v>0</v>
      </c>
      <c r="K146" s="792">
        <v>0</v>
      </c>
      <c r="L146" s="792">
        <v>0</v>
      </c>
      <c r="M146" s="792">
        <v>0</v>
      </c>
      <c r="N146" s="792">
        <v>0</v>
      </c>
      <c r="O146" s="792">
        <v>0</v>
      </c>
      <c r="P146" s="847">
        <v>48</v>
      </c>
      <c r="Q146" s="847">
        <v>52</v>
      </c>
      <c r="R146" s="847">
        <v>35</v>
      </c>
      <c r="S146" s="848">
        <f t="shared" si="31"/>
        <v>135</v>
      </c>
      <c r="T146" s="847">
        <v>45</v>
      </c>
      <c r="U146" s="847">
        <v>35</v>
      </c>
      <c r="V146" s="847">
        <v>41</v>
      </c>
      <c r="W146" s="848">
        <f t="shared" si="32"/>
        <v>121</v>
      </c>
      <c r="X146" s="848">
        <f t="shared" si="33"/>
        <v>256</v>
      </c>
    </row>
    <row r="147" spans="1:24" ht="18" customHeight="1">
      <c r="A147" s="1086"/>
      <c r="B147" s="1073"/>
      <c r="C147" s="846" t="s">
        <v>14</v>
      </c>
      <c r="D147" s="792">
        <v>0</v>
      </c>
      <c r="E147" s="792">
        <v>0</v>
      </c>
      <c r="F147" s="792">
        <v>0</v>
      </c>
      <c r="G147" s="792">
        <v>0</v>
      </c>
      <c r="H147" s="792">
        <v>0</v>
      </c>
      <c r="I147" s="792">
        <v>0</v>
      </c>
      <c r="J147" s="792">
        <v>0</v>
      </c>
      <c r="K147" s="792">
        <v>0</v>
      </c>
      <c r="L147" s="792">
        <v>0</v>
      </c>
      <c r="M147" s="792">
        <v>0</v>
      </c>
      <c r="N147" s="792">
        <v>0</v>
      </c>
      <c r="O147" s="792">
        <v>0</v>
      </c>
      <c r="P147" s="847">
        <f>SUM(P145:P146)</f>
        <v>72</v>
      </c>
      <c r="Q147" s="847">
        <f>SUM(Q145:Q146)</f>
        <v>82</v>
      </c>
      <c r="R147" s="847">
        <f>SUM(R145:R146)</f>
        <v>70</v>
      </c>
      <c r="S147" s="848">
        <f t="shared" si="31"/>
        <v>224</v>
      </c>
      <c r="T147" s="847">
        <f>SUM(T145:T146)</f>
        <v>54</v>
      </c>
      <c r="U147" s="847">
        <f>SUM(U145:U146)</f>
        <v>40</v>
      </c>
      <c r="V147" s="847">
        <f>SUM(V145:V146)</f>
        <v>52</v>
      </c>
      <c r="W147" s="848">
        <f t="shared" si="32"/>
        <v>146</v>
      </c>
      <c r="X147" s="848">
        <f t="shared" si="33"/>
        <v>370</v>
      </c>
    </row>
    <row r="148" spans="1:24" ht="18" customHeight="1">
      <c r="A148" s="1086"/>
      <c r="B148" s="1073"/>
      <c r="C148" s="846" t="s">
        <v>16</v>
      </c>
      <c r="D148" s="837">
        <v>0</v>
      </c>
      <c r="E148" s="837">
        <v>0</v>
      </c>
      <c r="F148" s="837">
        <v>0</v>
      </c>
      <c r="G148" s="837">
        <v>0</v>
      </c>
      <c r="H148" s="837">
        <f>SUM(D148:G148)</f>
        <v>0</v>
      </c>
      <c r="I148" s="837">
        <f aca="true" t="shared" si="34" ref="I148:O148">SUM(I146:I147)</f>
        <v>0</v>
      </c>
      <c r="J148" s="837">
        <f t="shared" si="34"/>
        <v>0</v>
      </c>
      <c r="K148" s="837">
        <f t="shared" si="34"/>
        <v>0</v>
      </c>
      <c r="L148" s="837">
        <f t="shared" si="34"/>
        <v>0</v>
      </c>
      <c r="M148" s="837">
        <f t="shared" si="34"/>
        <v>0</v>
      </c>
      <c r="N148" s="837">
        <f t="shared" si="34"/>
        <v>0</v>
      </c>
      <c r="O148" s="837">
        <f t="shared" si="34"/>
        <v>0</v>
      </c>
      <c r="P148" s="847">
        <v>2</v>
      </c>
      <c r="Q148" s="847">
        <v>3</v>
      </c>
      <c r="R148" s="847">
        <v>2</v>
      </c>
      <c r="S148" s="848">
        <f t="shared" si="31"/>
        <v>7</v>
      </c>
      <c r="T148" s="847">
        <v>2</v>
      </c>
      <c r="U148" s="847">
        <v>2</v>
      </c>
      <c r="V148" s="847">
        <v>2</v>
      </c>
      <c r="W148" s="848">
        <f t="shared" si="32"/>
        <v>6</v>
      </c>
      <c r="X148" s="848">
        <f t="shared" si="33"/>
        <v>13</v>
      </c>
    </row>
    <row r="149" spans="1:24" ht="18" customHeight="1">
      <c r="A149" s="1087" t="s">
        <v>747</v>
      </c>
      <c r="B149" s="1087"/>
      <c r="C149" s="824" t="s">
        <v>17</v>
      </c>
      <c r="D149" s="826">
        <f aca="true" t="shared" si="35" ref="D149:X150">D141+D145</f>
        <v>0</v>
      </c>
      <c r="E149" s="826">
        <f t="shared" si="35"/>
        <v>0</v>
      </c>
      <c r="F149" s="826">
        <f t="shared" si="35"/>
        <v>0</v>
      </c>
      <c r="G149" s="826">
        <f t="shared" si="35"/>
        <v>0</v>
      </c>
      <c r="H149" s="826">
        <f t="shared" si="35"/>
        <v>0</v>
      </c>
      <c r="I149" s="826">
        <f t="shared" si="35"/>
        <v>0</v>
      </c>
      <c r="J149" s="826">
        <f t="shared" si="35"/>
        <v>0</v>
      </c>
      <c r="K149" s="826">
        <f t="shared" si="35"/>
        <v>0</v>
      </c>
      <c r="L149" s="826">
        <f t="shared" si="35"/>
        <v>0</v>
      </c>
      <c r="M149" s="826">
        <f t="shared" si="35"/>
        <v>0</v>
      </c>
      <c r="N149" s="826">
        <f t="shared" si="35"/>
        <v>0</v>
      </c>
      <c r="O149" s="826">
        <f t="shared" si="35"/>
        <v>0</v>
      </c>
      <c r="P149" s="826">
        <f t="shared" si="35"/>
        <v>243</v>
      </c>
      <c r="Q149" s="826">
        <f t="shared" si="35"/>
        <v>210</v>
      </c>
      <c r="R149" s="826">
        <f t="shared" si="35"/>
        <v>171</v>
      </c>
      <c r="S149" s="826">
        <f t="shared" si="35"/>
        <v>624</v>
      </c>
      <c r="T149" s="826">
        <f t="shared" si="35"/>
        <v>111</v>
      </c>
      <c r="U149" s="826">
        <f t="shared" si="35"/>
        <v>100</v>
      </c>
      <c r="V149" s="826">
        <f t="shared" si="35"/>
        <v>121</v>
      </c>
      <c r="W149" s="826">
        <f t="shared" si="35"/>
        <v>332</v>
      </c>
      <c r="X149" s="826">
        <f t="shared" si="35"/>
        <v>956</v>
      </c>
    </row>
    <row r="150" spans="1:24" ht="18" customHeight="1">
      <c r="A150" s="1087"/>
      <c r="B150" s="1087"/>
      <c r="C150" s="824" t="s">
        <v>18</v>
      </c>
      <c r="D150" s="826">
        <f t="shared" si="35"/>
        <v>0</v>
      </c>
      <c r="E150" s="826">
        <f t="shared" si="35"/>
        <v>0</v>
      </c>
      <c r="F150" s="826">
        <f t="shared" si="35"/>
        <v>0</v>
      </c>
      <c r="G150" s="826">
        <f t="shared" si="35"/>
        <v>0</v>
      </c>
      <c r="H150" s="826">
        <f t="shared" si="35"/>
        <v>0</v>
      </c>
      <c r="I150" s="826">
        <f t="shared" si="35"/>
        <v>0</v>
      </c>
      <c r="J150" s="826">
        <f t="shared" si="35"/>
        <v>0</v>
      </c>
      <c r="K150" s="826">
        <f t="shared" si="35"/>
        <v>0</v>
      </c>
      <c r="L150" s="826">
        <f t="shared" si="35"/>
        <v>0</v>
      </c>
      <c r="M150" s="826">
        <f t="shared" si="35"/>
        <v>0</v>
      </c>
      <c r="N150" s="826">
        <f t="shared" si="35"/>
        <v>0</v>
      </c>
      <c r="O150" s="826">
        <f t="shared" si="35"/>
        <v>0</v>
      </c>
      <c r="P150" s="826">
        <f t="shared" si="35"/>
        <v>353</v>
      </c>
      <c r="Q150" s="826">
        <f t="shared" si="35"/>
        <v>334</v>
      </c>
      <c r="R150" s="826">
        <f t="shared" si="35"/>
        <v>325</v>
      </c>
      <c r="S150" s="826">
        <f t="shared" si="35"/>
        <v>1012</v>
      </c>
      <c r="T150" s="826">
        <f t="shared" si="35"/>
        <v>271</v>
      </c>
      <c r="U150" s="826">
        <f t="shared" si="35"/>
        <v>292</v>
      </c>
      <c r="V150" s="826">
        <f t="shared" si="35"/>
        <v>274</v>
      </c>
      <c r="W150" s="826">
        <f t="shared" si="35"/>
        <v>837</v>
      </c>
      <c r="X150" s="826">
        <f t="shared" si="35"/>
        <v>1849</v>
      </c>
    </row>
    <row r="151" spans="1:24" ht="18" customHeight="1">
      <c r="A151" s="1087"/>
      <c r="B151" s="1087"/>
      <c r="C151" s="824" t="s">
        <v>14</v>
      </c>
      <c r="D151" s="826">
        <f aca="true" t="shared" si="36" ref="D151:X151">SUM(D149:D150)</f>
        <v>0</v>
      </c>
      <c r="E151" s="826">
        <f t="shared" si="36"/>
        <v>0</v>
      </c>
      <c r="F151" s="826">
        <f t="shared" si="36"/>
        <v>0</v>
      </c>
      <c r="G151" s="826">
        <f t="shared" si="36"/>
        <v>0</v>
      </c>
      <c r="H151" s="826">
        <f t="shared" si="36"/>
        <v>0</v>
      </c>
      <c r="I151" s="826">
        <f t="shared" si="36"/>
        <v>0</v>
      </c>
      <c r="J151" s="826">
        <f t="shared" si="36"/>
        <v>0</v>
      </c>
      <c r="K151" s="826">
        <f t="shared" si="36"/>
        <v>0</v>
      </c>
      <c r="L151" s="826">
        <f t="shared" si="36"/>
        <v>0</v>
      </c>
      <c r="M151" s="826">
        <f t="shared" si="36"/>
        <v>0</v>
      </c>
      <c r="N151" s="826">
        <f t="shared" si="36"/>
        <v>0</v>
      </c>
      <c r="O151" s="826">
        <f t="shared" si="36"/>
        <v>0</v>
      </c>
      <c r="P151" s="826">
        <f t="shared" si="36"/>
        <v>596</v>
      </c>
      <c r="Q151" s="826">
        <f t="shared" si="36"/>
        <v>544</v>
      </c>
      <c r="R151" s="826">
        <f t="shared" si="36"/>
        <v>496</v>
      </c>
      <c r="S151" s="826">
        <f t="shared" si="36"/>
        <v>1636</v>
      </c>
      <c r="T151" s="826">
        <f t="shared" si="36"/>
        <v>382</v>
      </c>
      <c r="U151" s="826">
        <f t="shared" si="36"/>
        <v>392</v>
      </c>
      <c r="V151" s="826">
        <f t="shared" si="36"/>
        <v>395</v>
      </c>
      <c r="W151" s="826">
        <f t="shared" si="36"/>
        <v>1169</v>
      </c>
      <c r="X151" s="826">
        <f t="shared" si="36"/>
        <v>2805</v>
      </c>
    </row>
    <row r="152" spans="1:24" ht="18" customHeight="1">
      <c r="A152" s="1087"/>
      <c r="B152" s="1087"/>
      <c r="C152" s="824" t="s">
        <v>16</v>
      </c>
      <c r="D152" s="826">
        <f aca="true" t="shared" si="37" ref="D152:X152">D144+D148</f>
        <v>0</v>
      </c>
      <c r="E152" s="826">
        <f t="shared" si="37"/>
        <v>0</v>
      </c>
      <c r="F152" s="826">
        <f t="shared" si="37"/>
        <v>0</v>
      </c>
      <c r="G152" s="826">
        <f t="shared" si="37"/>
        <v>0</v>
      </c>
      <c r="H152" s="826">
        <f t="shared" si="37"/>
        <v>0</v>
      </c>
      <c r="I152" s="826">
        <f t="shared" si="37"/>
        <v>0</v>
      </c>
      <c r="J152" s="826">
        <f t="shared" si="37"/>
        <v>0</v>
      </c>
      <c r="K152" s="826">
        <f t="shared" si="37"/>
        <v>0</v>
      </c>
      <c r="L152" s="826">
        <f t="shared" si="37"/>
        <v>0</v>
      </c>
      <c r="M152" s="826">
        <f t="shared" si="37"/>
        <v>0</v>
      </c>
      <c r="N152" s="826">
        <f t="shared" si="37"/>
        <v>0</v>
      </c>
      <c r="O152" s="826">
        <f t="shared" si="37"/>
        <v>0</v>
      </c>
      <c r="P152" s="826">
        <f t="shared" si="37"/>
        <v>14</v>
      </c>
      <c r="Q152" s="826">
        <f t="shared" si="37"/>
        <v>15</v>
      </c>
      <c r="R152" s="826">
        <f t="shared" si="37"/>
        <v>14</v>
      </c>
      <c r="S152" s="826">
        <f t="shared" si="37"/>
        <v>43</v>
      </c>
      <c r="T152" s="826">
        <f t="shared" si="37"/>
        <v>11</v>
      </c>
      <c r="U152" s="826">
        <f t="shared" si="37"/>
        <v>12</v>
      </c>
      <c r="V152" s="826">
        <f t="shared" si="37"/>
        <v>12</v>
      </c>
      <c r="W152" s="826">
        <f t="shared" si="37"/>
        <v>35</v>
      </c>
      <c r="X152" s="826">
        <f t="shared" si="37"/>
        <v>78</v>
      </c>
    </row>
    <row r="153" spans="1:24" ht="18" customHeight="1">
      <c r="A153" s="1071">
        <v>33</v>
      </c>
      <c r="B153" s="1083" t="s">
        <v>718</v>
      </c>
      <c r="C153" s="844" t="s">
        <v>17</v>
      </c>
      <c r="D153" s="849">
        <f>SUM(D151:D152)</f>
        <v>0</v>
      </c>
      <c r="E153" s="849">
        <f>SUM(E151:E152)</f>
        <v>0</v>
      </c>
      <c r="F153" s="849">
        <f>SUM(F151:F152)</f>
        <v>0</v>
      </c>
      <c r="G153" s="849">
        <f>SUM(G151:G152)</f>
        <v>0</v>
      </c>
      <c r="H153" s="849">
        <f aca="true" t="shared" si="38" ref="H153:H164">SUM(D153:G153)</f>
        <v>0</v>
      </c>
      <c r="I153" s="849">
        <f aca="true" t="shared" si="39" ref="I153:X164">SUM(I151:I152)</f>
        <v>0</v>
      </c>
      <c r="J153" s="849">
        <f t="shared" si="39"/>
        <v>0</v>
      </c>
      <c r="K153" s="849">
        <f t="shared" si="39"/>
        <v>0</v>
      </c>
      <c r="L153" s="849">
        <f t="shared" si="39"/>
        <v>0</v>
      </c>
      <c r="M153" s="849">
        <f t="shared" si="39"/>
        <v>0</v>
      </c>
      <c r="N153" s="849">
        <f t="shared" si="39"/>
        <v>0</v>
      </c>
      <c r="O153" s="849">
        <f t="shared" si="39"/>
        <v>0</v>
      </c>
      <c r="P153" s="814">
        <v>9</v>
      </c>
      <c r="Q153" s="814">
        <v>26</v>
      </c>
      <c r="R153" s="814">
        <v>8</v>
      </c>
      <c r="S153" s="815">
        <f>SUM(P153:R153)</f>
        <v>43</v>
      </c>
      <c r="T153" s="814">
        <v>11</v>
      </c>
      <c r="U153" s="814">
        <v>20</v>
      </c>
      <c r="V153" s="814">
        <v>6</v>
      </c>
      <c r="W153" s="815">
        <f>SUM(T153:V153)</f>
        <v>37</v>
      </c>
      <c r="X153" s="815">
        <f aca="true" t="shared" si="40" ref="X153:X158">S153+W153</f>
        <v>80</v>
      </c>
    </row>
    <row r="154" spans="1:24" ht="18.75" customHeight="1">
      <c r="A154" s="1071"/>
      <c r="B154" s="1083"/>
      <c r="C154" s="844" t="s">
        <v>18</v>
      </c>
      <c r="D154" s="849">
        <v>0</v>
      </c>
      <c r="E154" s="849">
        <v>0</v>
      </c>
      <c r="F154" s="849">
        <v>0</v>
      </c>
      <c r="G154" s="849">
        <v>0</v>
      </c>
      <c r="H154" s="849">
        <f t="shared" si="38"/>
        <v>0</v>
      </c>
      <c r="I154" s="849">
        <f t="shared" si="39"/>
        <v>0</v>
      </c>
      <c r="J154" s="849">
        <f t="shared" si="39"/>
        <v>0</v>
      </c>
      <c r="K154" s="849">
        <f t="shared" si="39"/>
        <v>0</v>
      </c>
      <c r="L154" s="849">
        <f t="shared" si="39"/>
        <v>0</v>
      </c>
      <c r="M154" s="849">
        <f t="shared" si="39"/>
        <v>0</v>
      </c>
      <c r="N154" s="849">
        <f t="shared" si="39"/>
        <v>0</v>
      </c>
      <c r="O154" s="849">
        <f t="shared" si="39"/>
        <v>0</v>
      </c>
      <c r="P154" s="814">
        <v>9</v>
      </c>
      <c r="Q154" s="814">
        <v>19</v>
      </c>
      <c r="R154" s="814">
        <v>15</v>
      </c>
      <c r="S154" s="815">
        <f>SUM(P154:R154)</f>
        <v>43</v>
      </c>
      <c r="T154" s="814">
        <v>12</v>
      </c>
      <c r="U154" s="814">
        <v>12</v>
      </c>
      <c r="V154" s="814">
        <v>9</v>
      </c>
      <c r="W154" s="815">
        <f>SUM(T154:V154)</f>
        <v>33</v>
      </c>
      <c r="X154" s="815">
        <f t="shared" si="40"/>
        <v>76</v>
      </c>
    </row>
    <row r="155" spans="1:24" ht="18" customHeight="1">
      <c r="A155" s="1071"/>
      <c r="B155" s="1083"/>
      <c r="C155" s="844" t="s">
        <v>14</v>
      </c>
      <c r="D155" s="849">
        <f>SUM(D153:D154)</f>
        <v>0</v>
      </c>
      <c r="E155" s="849">
        <f>SUM(E153:E154)</f>
        <v>0</v>
      </c>
      <c r="F155" s="849">
        <f>SUM(F153:F154)</f>
        <v>0</v>
      </c>
      <c r="G155" s="849">
        <f>SUM(G153:G154)</f>
        <v>0</v>
      </c>
      <c r="H155" s="849">
        <f t="shared" si="38"/>
        <v>0</v>
      </c>
      <c r="I155" s="849">
        <f t="shared" si="39"/>
        <v>0</v>
      </c>
      <c r="J155" s="849">
        <f t="shared" si="39"/>
        <v>0</v>
      </c>
      <c r="K155" s="849">
        <f t="shared" si="39"/>
        <v>0</v>
      </c>
      <c r="L155" s="849">
        <f t="shared" si="39"/>
        <v>0</v>
      </c>
      <c r="M155" s="849">
        <f t="shared" si="39"/>
        <v>0</v>
      </c>
      <c r="N155" s="849">
        <f t="shared" si="39"/>
        <v>0</v>
      </c>
      <c r="O155" s="849">
        <f t="shared" si="39"/>
        <v>0</v>
      </c>
      <c r="P155" s="814">
        <f t="shared" si="39"/>
        <v>18</v>
      </c>
      <c r="Q155" s="814">
        <f t="shared" si="39"/>
        <v>45</v>
      </c>
      <c r="R155" s="814">
        <f t="shared" si="39"/>
        <v>23</v>
      </c>
      <c r="S155" s="814">
        <f t="shared" si="39"/>
        <v>86</v>
      </c>
      <c r="T155" s="814">
        <f t="shared" si="39"/>
        <v>23</v>
      </c>
      <c r="U155" s="814">
        <f t="shared" si="39"/>
        <v>32</v>
      </c>
      <c r="V155" s="814">
        <f t="shared" si="39"/>
        <v>15</v>
      </c>
      <c r="W155" s="814">
        <f t="shared" si="39"/>
        <v>70</v>
      </c>
      <c r="X155" s="815">
        <f t="shared" si="40"/>
        <v>156</v>
      </c>
    </row>
    <row r="156" spans="1:24" ht="18" customHeight="1">
      <c r="A156" s="1071"/>
      <c r="B156" s="1083"/>
      <c r="C156" s="844" t="s">
        <v>16</v>
      </c>
      <c r="D156" s="849">
        <v>0</v>
      </c>
      <c r="E156" s="849">
        <v>0</v>
      </c>
      <c r="F156" s="849">
        <v>0</v>
      </c>
      <c r="G156" s="849">
        <v>0</v>
      </c>
      <c r="H156" s="849">
        <f t="shared" si="38"/>
        <v>0</v>
      </c>
      <c r="I156" s="849">
        <f t="shared" si="39"/>
        <v>0</v>
      </c>
      <c r="J156" s="849">
        <f t="shared" si="39"/>
        <v>0</v>
      </c>
      <c r="K156" s="849">
        <f t="shared" si="39"/>
        <v>0</v>
      </c>
      <c r="L156" s="849">
        <f t="shared" si="39"/>
        <v>0</v>
      </c>
      <c r="M156" s="849">
        <f t="shared" si="39"/>
        <v>0</v>
      </c>
      <c r="N156" s="849">
        <f t="shared" si="39"/>
        <v>0</v>
      </c>
      <c r="O156" s="849">
        <f t="shared" si="39"/>
        <v>0</v>
      </c>
      <c r="P156" s="814">
        <v>1</v>
      </c>
      <c r="Q156" s="814">
        <v>1</v>
      </c>
      <c r="R156" s="814">
        <v>1</v>
      </c>
      <c r="S156" s="815">
        <f>SUM(P156:R156)</f>
        <v>3</v>
      </c>
      <c r="T156" s="814">
        <v>1</v>
      </c>
      <c r="U156" s="814">
        <v>1</v>
      </c>
      <c r="V156" s="814">
        <v>1</v>
      </c>
      <c r="W156" s="815">
        <f>SUM(T156:V156)</f>
        <v>3</v>
      </c>
      <c r="X156" s="815">
        <f t="shared" si="40"/>
        <v>6</v>
      </c>
    </row>
    <row r="157" spans="1:24" ht="18" customHeight="1">
      <c r="A157" s="1071">
        <v>34</v>
      </c>
      <c r="B157" s="1072" t="s">
        <v>691</v>
      </c>
      <c r="C157" s="818" t="s">
        <v>17</v>
      </c>
      <c r="D157" s="849">
        <f>SUM(D155:D156)</f>
        <v>0</v>
      </c>
      <c r="E157" s="849">
        <f>SUM(E155:E156)</f>
        <v>0</v>
      </c>
      <c r="F157" s="849">
        <f>SUM(F155:F156)</f>
        <v>0</v>
      </c>
      <c r="G157" s="849">
        <f>SUM(G155:G156)</f>
        <v>0</v>
      </c>
      <c r="H157" s="849">
        <f t="shared" si="38"/>
        <v>0</v>
      </c>
      <c r="I157" s="849">
        <f t="shared" si="39"/>
        <v>0</v>
      </c>
      <c r="J157" s="849">
        <f t="shared" si="39"/>
        <v>0</v>
      </c>
      <c r="K157" s="849">
        <f t="shared" si="39"/>
        <v>0</v>
      </c>
      <c r="L157" s="849">
        <f t="shared" si="39"/>
        <v>0</v>
      </c>
      <c r="M157" s="849">
        <f t="shared" si="39"/>
        <v>0</v>
      </c>
      <c r="N157" s="849">
        <f t="shared" si="39"/>
        <v>0</v>
      </c>
      <c r="O157" s="849">
        <f t="shared" si="39"/>
        <v>0</v>
      </c>
      <c r="P157" s="813">
        <v>33</v>
      </c>
      <c r="Q157" s="850">
        <v>33</v>
      </c>
      <c r="R157" s="850">
        <v>26</v>
      </c>
      <c r="S157" s="850">
        <f>SUM(P157:R157)</f>
        <v>92</v>
      </c>
      <c r="T157" s="850">
        <v>14</v>
      </c>
      <c r="U157" s="850">
        <v>13</v>
      </c>
      <c r="V157" s="850">
        <v>7</v>
      </c>
      <c r="W157" s="815">
        <f>SUM(T157:V157)</f>
        <v>34</v>
      </c>
      <c r="X157" s="815">
        <f t="shared" si="40"/>
        <v>126</v>
      </c>
    </row>
    <row r="158" spans="1:24" ht="18" customHeight="1">
      <c r="A158" s="1071"/>
      <c r="B158" s="1072"/>
      <c r="C158" s="818" t="s">
        <v>18</v>
      </c>
      <c r="D158" s="849">
        <v>0</v>
      </c>
      <c r="E158" s="849">
        <v>0</v>
      </c>
      <c r="F158" s="849">
        <v>0</v>
      </c>
      <c r="G158" s="849">
        <v>0</v>
      </c>
      <c r="H158" s="849">
        <f t="shared" si="38"/>
        <v>0</v>
      </c>
      <c r="I158" s="849">
        <f t="shared" si="39"/>
        <v>0</v>
      </c>
      <c r="J158" s="849">
        <f t="shared" si="39"/>
        <v>0</v>
      </c>
      <c r="K158" s="849">
        <f t="shared" si="39"/>
        <v>0</v>
      </c>
      <c r="L158" s="849">
        <f t="shared" si="39"/>
        <v>0</v>
      </c>
      <c r="M158" s="849">
        <f t="shared" si="39"/>
        <v>0</v>
      </c>
      <c r="N158" s="849">
        <f t="shared" si="39"/>
        <v>0</v>
      </c>
      <c r="O158" s="849">
        <f t="shared" si="39"/>
        <v>0</v>
      </c>
      <c r="P158" s="850">
        <v>23</v>
      </c>
      <c r="Q158" s="850">
        <v>29</v>
      </c>
      <c r="R158" s="850">
        <v>41</v>
      </c>
      <c r="S158" s="850">
        <f>SUM(P158:R158)</f>
        <v>93</v>
      </c>
      <c r="T158" s="850">
        <v>13</v>
      </c>
      <c r="U158" s="850">
        <v>9</v>
      </c>
      <c r="V158" s="850">
        <v>13</v>
      </c>
      <c r="W158" s="815">
        <v>35</v>
      </c>
      <c r="X158" s="815">
        <f t="shared" si="40"/>
        <v>128</v>
      </c>
    </row>
    <row r="159" spans="1:24" ht="18" customHeight="1">
      <c r="A159" s="1071"/>
      <c r="B159" s="1072"/>
      <c r="C159" s="818" t="s">
        <v>14</v>
      </c>
      <c r="D159" s="849">
        <f>SUM(D157:D158)</f>
        <v>0</v>
      </c>
      <c r="E159" s="849">
        <f>SUM(E157:E158)</f>
        <v>0</v>
      </c>
      <c r="F159" s="849">
        <f>SUM(F157:F158)</f>
        <v>0</v>
      </c>
      <c r="G159" s="849">
        <f>SUM(G157:G158)</f>
        <v>0</v>
      </c>
      <c r="H159" s="849">
        <f t="shared" si="38"/>
        <v>0</v>
      </c>
      <c r="I159" s="849">
        <f t="shared" si="39"/>
        <v>0</v>
      </c>
      <c r="J159" s="849">
        <f t="shared" si="39"/>
        <v>0</v>
      </c>
      <c r="K159" s="849">
        <f t="shared" si="39"/>
        <v>0</v>
      </c>
      <c r="L159" s="849">
        <f t="shared" si="39"/>
        <v>0</v>
      </c>
      <c r="M159" s="849">
        <f t="shared" si="39"/>
        <v>0</v>
      </c>
      <c r="N159" s="849">
        <f t="shared" si="39"/>
        <v>0</v>
      </c>
      <c r="O159" s="849">
        <f t="shared" si="39"/>
        <v>0</v>
      </c>
      <c r="P159" s="850">
        <f t="shared" si="39"/>
        <v>56</v>
      </c>
      <c r="Q159" s="850">
        <f t="shared" si="39"/>
        <v>62</v>
      </c>
      <c r="R159" s="850">
        <f t="shared" si="39"/>
        <v>67</v>
      </c>
      <c r="S159" s="850">
        <f t="shared" si="39"/>
        <v>185</v>
      </c>
      <c r="T159" s="850">
        <f t="shared" si="39"/>
        <v>27</v>
      </c>
      <c r="U159" s="850">
        <f t="shared" si="39"/>
        <v>22</v>
      </c>
      <c r="V159" s="850">
        <f t="shared" si="39"/>
        <v>20</v>
      </c>
      <c r="W159" s="850">
        <f t="shared" si="39"/>
        <v>69</v>
      </c>
      <c r="X159" s="850">
        <f t="shared" si="39"/>
        <v>254</v>
      </c>
    </row>
    <row r="160" spans="1:24" ht="18" customHeight="1">
      <c r="A160" s="1071"/>
      <c r="B160" s="1072"/>
      <c r="C160" s="818" t="s">
        <v>16</v>
      </c>
      <c r="D160" s="849">
        <v>0</v>
      </c>
      <c r="E160" s="849">
        <v>0</v>
      </c>
      <c r="F160" s="849">
        <v>0</v>
      </c>
      <c r="G160" s="849">
        <v>0</v>
      </c>
      <c r="H160" s="849">
        <f t="shared" si="38"/>
        <v>0</v>
      </c>
      <c r="I160" s="849">
        <f t="shared" si="39"/>
        <v>0</v>
      </c>
      <c r="J160" s="849">
        <f t="shared" si="39"/>
        <v>0</v>
      </c>
      <c r="K160" s="849">
        <f t="shared" si="39"/>
        <v>0</v>
      </c>
      <c r="L160" s="849">
        <f t="shared" si="39"/>
        <v>0</v>
      </c>
      <c r="M160" s="849">
        <f t="shared" si="39"/>
        <v>0</v>
      </c>
      <c r="N160" s="849">
        <f t="shared" si="39"/>
        <v>0</v>
      </c>
      <c r="O160" s="849">
        <f t="shared" si="39"/>
        <v>0</v>
      </c>
      <c r="P160" s="850">
        <v>2</v>
      </c>
      <c r="Q160" s="850">
        <v>2</v>
      </c>
      <c r="R160" s="850">
        <v>2</v>
      </c>
      <c r="S160" s="815">
        <f>SUM(P160:R160)</f>
        <v>6</v>
      </c>
      <c r="T160" s="850">
        <v>1</v>
      </c>
      <c r="U160" s="850">
        <v>2</v>
      </c>
      <c r="V160" s="850">
        <v>1</v>
      </c>
      <c r="W160" s="815">
        <f>SUM(T160:V160)</f>
        <v>4</v>
      </c>
      <c r="X160" s="815">
        <f>S160+W160</f>
        <v>10</v>
      </c>
    </row>
    <row r="161" spans="1:24" ht="18" customHeight="1">
      <c r="A161" s="1078" t="s">
        <v>748</v>
      </c>
      <c r="B161" s="1078"/>
      <c r="C161" s="824" t="s">
        <v>17</v>
      </c>
      <c r="D161" s="825">
        <f>SUM(D159:D160)</f>
        <v>0</v>
      </c>
      <c r="E161" s="825">
        <f>SUM(E159:E160)</f>
        <v>0</v>
      </c>
      <c r="F161" s="825">
        <f>SUM(F159:F160)</f>
        <v>0</v>
      </c>
      <c r="G161" s="825">
        <f>SUM(G159:G160)</f>
        <v>0</v>
      </c>
      <c r="H161" s="825">
        <f t="shared" si="38"/>
        <v>0</v>
      </c>
      <c r="I161" s="825">
        <f t="shared" si="39"/>
        <v>0</v>
      </c>
      <c r="J161" s="825">
        <f t="shared" si="39"/>
        <v>0</v>
      </c>
      <c r="K161" s="825">
        <f t="shared" si="39"/>
        <v>0</v>
      </c>
      <c r="L161" s="825">
        <f t="shared" si="39"/>
        <v>0</v>
      </c>
      <c r="M161" s="825">
        <f t="shared" si="39"/>
        <v>0</v>
      </c>
      <c r="N161" s="825">
        <f t="shared" si="39"/>
        <v>0</v>
      </c>
      <c r="O161" s="825">
        <f t="shared" si="39"/>
        <v>0</v>
      </c>
      <c r="P161" s="845">
        <f aca="true" t="shared" si="41" ref="P161:X164">P153+P157</f>
        <v>42</v>
      </c>
      <c r="Q161" s="845">
        <f t="shared" si="41"/>
        <v>59</v>
      </c>
      <c r="R161" s="845">
        <f t="shared" si="41"/>
        <v>34</v>
      </c>
      <c r="S161" s="845">
        <f t="shared" si="41"/>
        <v>135</v>
      </c>
      <c r="T161" s="845">
        <f t="shared" si="41"/>
        <v>25</v>
      </c>
      <c r="U161" s="845">
        <f t="shared" si="41"/>
        <v>33</v>
      </c>
      <c r="V161" s="845">
        <f t="shared" si="41"/>
        <v>13</v>
      </c>
      <c r="W161" s="845">
        <f t="shared" si="41"/>
        <v>71</v>
      </c>
      <c r="X161" s="845">
        <f t="shared" si="41"/>
        <v>206</v>
      </c>
    </row>
    <row r="162" spans="1:24" ht="18" customHeight="1">
      <c r="A162" s="1078"/>
      <c r="B162" s="1078"/>
      <c r="C162" s="824" t="s">
        <v>18</v>
      </c>
      <c r="D162" s="825">
        <v>0</v>
      </c>
      <c r="E162" s="825">
        <v>0</v>
      </c>
      <c r="F162" s="825">
        <v>0</v>
      </c>
      <c r="G162" s="825">
        <v>0</v>
      </c>
      <c r="H162" s="825">
        <f t="shared" si="38"/>
        <v>0</v>
      </c>
      <c r="I162" s="825">
        <f t="shared" si="39"/>
        <v>0</v>
      </c>
      <c r="J162" s="825">
        <f t="shared" si="39"/>
        <v>0</v>
      </c>
      <c r="K162" s="825">
        <f t="shared" si="39"/>
        <v>0</v>
      </c>
      <c r="L162" s="825">
        <f t="shared" si="39"/>
        <v>0</v>
      </c>
      <c r="M162" s="825">
        <f t="shared" si="39"/>
        <v>0</v>
      </c>
      <c r="N162" s="825">
        <f t="shared" si="39"/>
        <v>0</v>
      </c>
      <c r="O162" s="825">
        <f t="shared" si="39"/>
        <v>0</v>
      </c>
      <c r="P162" s="845">
        <f t="shared" si="41"/>
        <v>32</v>
      </c>
      <c r="Q162" s="845">
        <f t="shared" si="41"/>
        <v>48</v>
      </c>
      <c r="R162" s="845">
        <f t="shared" si="41"/>
        <v>56</v>
      </c>
      <c r="S162" s="845">
        <f t="shared" si="41"/>
        <v>136</v>
      </c>
      <c r="T162" s="845">
        <f t="shared" si="41"/>
        <v>25</v>
      </c>
      <c r="U162" s="845">
        <f t="shared" si="41"/>
        <v>21</v>
      </c>
      <c r="V162" s="845">
        <f t="shared" si="41"/>
        <v>22</v>
      </c>
      <c r="W162" s="845">
        <f t="shared" si="41"/>
        <v>68</v>
      </c>
      <c r="X162" s="845">
        <f t="shared" si="41"/>
        <v>204</v>
      </c>
    </row>
    <row r="163" spans="1:24" ht="18" customHeight="1">
      <c r="A163" s="1078"/>
      <c r="B163" s="1078"/>
      <c r="C163" s="824" t="s">
        <v>14</v>
      </c>
      <c r="D163" s="825">
        <f>SUM(D161:D162)</f>
        <v>0</v>
      </c>
      <c r="E163" s="825">
        <f>SUM(E161:E162)</f>
        <v>0</v>
      </c>
      <c r="F163" s="825">
        <f>SUM(F161:F162)</f>
        <v>0</v>
      </c>
      <c r="G163" s="825">
        <f>SUM(G161:G162)</f>
        <v>0</v>
      </c>
      <c r="H163" s="825">
        <f t="shared" si="38"/>
        <v>0</v>
      </c>
      <c r="I163" s="825">
        <f t="shared" si="39"/>
        <v>0</v>
      </c>
      <c r="J163" s="825">
        <f t="shared" si="39"/>
        <v>0</v>
      </c>
      <c r="K163" s="825">
        <f t="shared" si="39"/>
        <v>0</v>
      </c>
      <c r="L163" s="825">
        <f t="shared" si="39"/>
        <v>0</v>
      </c>
      <c r="M163" s="825">
        <f t="shared" si="39"/>
        <v>0</v>
      </c>
      <c r="N163" s="825">
        <f t="shared" si="39"/>
        <v>0</v>
      </c>
      <c r="O163" s="825">
        <f t="shared" si="39"/>
        <v>0</v>
      </c>
      <c r="P163" s="845">
        <f t="shared" si="41"/>
        <v>74</v>
      </c>
      <c r="Q163" s="845">
        <f t="shared" si="41"/>
        <v>107</v>
      </c>
      <c r="R163" s="845">
        <f t="shared" si="41"/>
        <v>90</v>
      </c>
      <c r="S163" s="845">
        <f t="shared" si="41"/>
        <v>271</v>
      </c>
      <c r="T163" s="845">
        <f t="shared" si="41"/>
        <v>50</v>
      </c>
      <c r="U163" s="845">
        <f t="shared" si="41"/>
        <v>54</v>
      </c>
      <c r="V163" s="845">
        <f t="shared" si="41"/>
        <v>35</v>
      </c>
      <c r="W163" s="845">
        <f t="shared" si="41"/>
        <v>139</v>
      </c>
      <c r="X163" s="845">
        <f t="shared" si="41"/>
        <v>410</v>
      </c>
    </row>
    <row r="164" spans="1:24" ht="18" customHeight="1">
      <c r="A164" s="1078"/>
      <c r="B164" s="1078"/>
      <c r="C164" s="824" t="s">
        <v>16</v>
      </c>
      <c r="D164" s="825">
        <v>0</v>
      </c>
      <c r="E164" s="825">
        <v>0</v>
      </c>
      <c r="F164" s="825">
        <v>0</v>
      </c>
      <c r="G164" s="825">
        <v>0</v>
      </c>
      <c r="H164" s="825">
        <f t="shared" si="38"/>
        <v>0</v>
      </c>
      <c r="I164" s="825">
        <f t="shared" si="39"/>
        <v>0</v>
      </c>
      <c r="J164" s="825">
        <f t="shared" si="39"/>
        <v>0</v>
      </c>
      <c r="K164" s="825">
        <f t="shared" si="39"/>
        <v>0</v>
      </c>
      <c r="L164" s="825">
        <f t="shared" si="39"/>
        <v>0</v>
      </c>
      <c r="M164" s="825">
        <f t="shared" si="39"/>
        <v>0</v>
      </c>
      <c r="N164" s="825">
        <f t="shared" si="39"/>
        <v>0</v>
      </c>
      <c r="O164" s="825">
        <f t="shared" si="39"/>
        <v>0</v>
      </c>
      <c r="P164" s="845">
        <f t="shared" si="41"/>
        <v>3</v>
      </c>
      <c r="Q164" s="845">
        <f t="shared" si="41"/>
        <v>3</v>
      </c>
      <c r="R164" s="845">
        <f t="shared" si="41"/>
        <v>3</v>
      </c>
      <c r="S164" s="845">
        <f t="shared" si="41"/>
        <v>9</v>
      </c>
      <c r="T164" s="845">
        <f t="shared" si="41"/>
        <v>2</v>
      </c>
      <c r="U164" s="845">
        <f t="shared" si="41"/>
        <v>3</v>
      </c>
      <c r="V164" s="845">
        <f t="shared" si="41"/>
        <v>2</v>
      </c>
      <c r="W164" s="845">
        <f t="shared" si="41"/>
        <v>7</v>
      </c>
      <c r="X164" s="845">
        <f t="shared" si="41"/>
        <v>16</v>
      </c>
    </row>
    <row r="165" spans="1:24" ht="18" customHeight="1">
      <c r="A165" s="1071">
        <v>35</v>
      </c>
      <c r="B165" s="1072" t="s">
        <v>492</v>
      </c>
      <c r="C165" s="818" t="s">
        <v>17</v>
      </c>
      <c r="D165" s="849">
        <f>SUM(D163:D164)</f>
        <v>0</v>
      </c>
      <c r="E165" s="849">
        <f>SUM(E163:E164)</f>
        <v>0</v>
      </c>
      <c r="F165" s="849">
        <f>SUM(F163:F164)</f>
        <v>0</v>
      </c>
      <c r="G165" s="849">
        <f>SUM(G163:G164)</f>
        <v>0</v>
      </c>
      <c r="H165" s="849">
        <f aca="true" t="shared" si="42" ref="H165:H184">SUM(D165:G165)</f>
        <v>0</v>
      </c>
      <c r="I165" s="849">
        <f aca="true" t="shared" si="43" ref="I165:O165">SUM(I163:I164)</f>
        <v>0</v>
      </c>
      <c r="J165" s="849">
        <f t="shared" si="43"/>
        <v>0</v>
      </c>
      <c r="K165" s="849">
        <f t="shared" si="43"/>
        <v>0</v>
      </c>
      <c r="L165" s="849">
        <f t="shared" si="43"/>
        <v>0</v>
      </c>
      <c r="M165" s="849">
        <f t="shared" si="43"/>
        <v>0</v>
      </c>
      <c r="N165" s="849">
        <f t="shared" si="43"/>
        <v>0</v>
      </c>
      <c r="O165" s="849">
        <f t="shared" si="43"/>
        <v>0</v>
      </c>
      <c r="P165" s="850">
        <v>99</v>
      </c>
      <c r="Q165" s="850">
        <v>100</v>
      </c>
      <c r="R165" s="850">
        <v>56</v>
      </c>
      <c r="S165" s="815">
        <v>255</v>
      </c>
      <c r="T165" s="850">
        <v>61</v>
      </c>
      <c r="U165" s="850">
        <v>57</v>
      </c>
      <c r="V165" s="850">
        <v>48</v>
      </c>
      <c r="W165" s="815">
        <v>166</v>
      </c>
      <c r="X165" s="815">
        <f aca="true" t="shared" si="44" ref="X165:X180">SUM(S165,W165)</f>
        <v>421</v>
      </c>
    </row>
    <row r="166" spans="1:24" ht="18" customHeight="1">
      <c r="A166" s="1071"/>
      <c r="B166" s="1072"/>
      <c r="C166" s="818" t="s">
        <v>18</v>
      </c>
      <c r="D166" s="849">
        <v>0</v>
      </c>
      <c r="E166" s="849">
        <v>0</v>
      </c>
      <c r="F166" s="849">
        <v>0</v>
      </c>
      <c r="G166" s="849">
        <v>0</v>
      </c>
      <c r="H166" s="849">
        <f t="shared" si="42"/>
        <v>0</v>
      </c>
      <c r="I166" s="849">
        <f aca="true" t="shared" si="45" ref="I166:O166">SUM(I164:I165)</f>
        <v>0</v>
      </c>
      <c r="J166" s="849">
        <f t="shared" si="45"/>
        <v>0</v>
      </c>
      <c r="K166" s="849">
        <f t="shared" si="45"/>
        <v>0</v>
      </c>
      <c r="L166" s="849">
        <f t="shared" si="45"/>
        <v>0</v>
      </c>
      <c r="M166" s="849">
        <f t="shared" si="45"/>
        <v>0</v>
      </c>
      <c r="N166" s="849">
        <f t="shared" si="45"/>
        <v>0</v>
      </c>
      <c r="O166" s="849">
        <f t="shared" si="45"/>
        <v>0</v>
      </c>
      <c r="P166" s="850">
        <v>129</v>
      </c>
      <c r="Q166" s="850">
        <v>102</v>
      </c>
      <c r="R166" s="850">
        <v>97</v>
      </c>
      <c r="S166" s="815">
        <v>328</v>
      </c>
      <c r="T166" s="850">
        <v>115</v>
      </c>
      <c r="U166" s="850">
        <v>115</v>
      </c>
      <c r="V166" s="850">
        <v>100</v>
      </c>
      <c r="W166" s="815">
        <v>330</v>
      </c>
      <c r="X166" s="815">
        <f t="shared" si="44"/>
        <v>658</v>
      </c>
    </row>
    <row r="167" spans="1:24" ht="18" customHeight="1">
      <c r="A167" s="1071"/>
      <c r="B167" s="1072"/>
      <c r="C167" s="818" t="s">
        <v>14</v>
      </c>
      <c r="D167" s="849">
        <f>SUM(D165:D166)</f>
        <v>0</v>
      </c>
      <c r="E167" s="849">
        <f>SUM(E165:E166)</f>
        <v>0</v>
      </c>
      <c r="F167" s="849">
        <f>SUM(F165:F166)</f>
        <v>0</v>
      </c>
      <c r="G167" s="849">
        <f>SUM(G165:G166)</f>
        <v>0</v>
      </c>
      <c r="H167" s="849">
        <f t="shared" si="42"/>
        <v>0</v>
      </c>
      <c r="I167" s="849">
        <f aca="true" t="shared" si="46" ref="I167:O182">SUM(I165:I166)</f>
        <v>0</v>
      </c>
      <c r="J167" s="849">
        <f t="shared" si="46"/>
        <v>0</v>
      </c>
      <c r="K167" s="849">
        <f t="shared" si="46"/>
        <v>0</v>
      </c>
      <c r="L167" s="849">
        <f t="shared" si="46"/>
        <v>0</v>
      </c>
      <c r="M167" s="849">
        <f t="shared" si="46"/>
        <v>0</v>
      </c>
      <c r="N167" s="849">
        <f t="shared" si="46"/>
        <v>0</v>
      </c>
      <c r="O167" s="849">
        <f t="shared" si="46"/>
        <v>0</v>
      </c>
      <c r="P167" s="850">
        <v>228</v>
      </c>
      <c r="Q167" s="850">
        <v>202</v>
      </c>
      <c r="R167" s="850">
        <v>153</v>
      </c>
      <c r="S167" s="815">
        <v>583</v>
      </c>
      <c r="T167" s="850">
        <v>176</v>
      </c>
      <c r="U167" s="850">
        <v>172</v>
      </c>
      <c r="V167" s="850">
        <v>148</v>
      </c>
      <c r="W167" s="815">
        <v>496</v>
      </c>
      <c r="X167" s="815">
        <f t="shared" si="44"/>
        <v>1079</v>
      </c>
    </row>
    <row r="168" spans="1:24" ht="20.25" customHeight="1">
      <c r="A168" s="1071"/>
      <c r="B168" s="1072"/>
      <c r="C168" s="818" t="s">
        <v>16</v>
      </c>
      <c r="D168" s="849">
        <v>0</v>
      </c>
      <c r="E168" s="849">
        <v>0</v>
      </c>
      <c r="F168" s="849">
        <v>0</v>
      </c>
      <c r="G168" s="849">
        <v>0</v>
      </c>
      <c r="H168" s="849">
        <f t="shared" si="42"/>
        <v>0</v>
      </c>
      <c r="I168" s="849">
        <f t="shared" si="46"/>
        <v>0</v>
      </c>
      <c r="J168" s="849">
        <f t="shared" si="46"/>
        <v>0</v>
      </c>
      <c r="K168" s="849">
        <f t="shared" si="46"/>
        <v>0</v>
      </c>
      <c r="L168" s="849">
        <f t="shared" si="46"/>
        <v>0</v>
      </c>
      <c r="M168" s="849">
        <f t="shared" si="46"/>
        <v>0</v>
      </c>
      <c r="N168" s="849">
        <f t="shared" si="46"/>
        <v>0</v>
      </c>
      <c r="O168" s="849">
        <f t="shared" si="46"/>
        <v>0</v>
      </c>
      <c r="P168" s="850">
        <v>5</v>
      </c>
      <c r="Q168" s="850">
        <v>5</v>
      </c>
      <c r="R168" s="850">
        <v>4</v>
      </c>
      <c r="S168" s="815">
        <v>14</v>
      </c>
      <c r="T168" s="850">
        <v>4</v>
      </c>
      <c r="U168" s="850">
        <v>4</v>
      </c>
      <c r="V168" s="850">
        <v>4</v>
      </c>
      <c r="W168" s="815">
        <v>12</v>
      </c>
      <c r="X168" s="815">
        <f t="shared" si="44"/>
        <v>26</v>
      </c>
    </row>
    <row r="169" spans="1:24" ht="18" customHeight="1">
      <c r="A169" s="1071">
        <v>36</v>
      </c>
      <c r="B169" s="1072" t="s">
        <v>498</v>
      </c>
      <c r="C169" s="818" t="s">
        <v>17</v>
      </c>
      <c r="D169" s="849">
        <f>SUM(D167:D168)</f>
        <v>0</v>
      </c>
      <c r="E169" s="849">
        <f>SUM(E167:E168)</f>
        <v>0</v>
      </c>
      <c r="F169" s="849">
        <f>SUM(F167:F168)</f>
        <v>0</v>
      </c>
      <c r="G169" s="849">
        <f>SUM(G167:G168)</f>
        <v>0</v>
      </c>
      <c r="H169" s="849">
        <f t="shared" si="42"/>
        <v>0</v>
      </c>
      <c r="I169" s="849">
        <f t="shared" si="46"/>
        <v>0</v>
      </c>
      <c r="J169" s="849">
        <f t="shared" si="46"/>
        <v>0</v>
      </c>
      <c r="K169" s="849">
        <f t="shared" si="46"/>
        <v>0</v>
      </c>
      <c r="L169" s="849">
        <f t="shared" si="46"/>
        <v>0</v>
      </c>
      <c r="M169" s="849">
        <f t="shared" si="46"/>
        <v>0</v>
      </c>
      <c r="N169" s="849">
        <f t="shared" si="46"/>
        <v>0</v>
      </c>
      <c r="O169" s="849">
        <f t="shared" si="46"/>
        <v>0</v>
      </c>
      <c r="P169" s="850">
        <v>45</v>
      </c>
      <c r="Q169" s="850">
        <v>25</v>
      </c>
      <c r="R169" s="850">
        <v>0</v>
      </c>
      <c r="S169" s="815">
        <v>70</v>
      </c>
      <c r="T169" s="850">
        <v>0</v>
      </c>
      <c r="U169" s="850">
        <v>0</v>
      </c>
      <c r="V169" s="850">
        <v>0</v>
      </c>
      <c r="W169" s="850">
        <v>0</v>
      </c>
      <c r="X169" s="815">
        <f t="shared" si="44"/>
        <v>70</v>
      </c>
    </row>
    <row r="170" spans="1:24" ht="18" customHeight="1">
      <c r="A170" s="1071"/>
      <c r="B170" s="1072"/>
      <c r="C170" s="818" t="s">
        <v>18</v>
      </c>
      <c r="D170" s="849">
        <v>0</v>
      </c>
      <c r="E170" s="849">
        <v>0</v>
      </c>
      <c r="F170" s="849">
        <v>0</v>
      </c>
      <c r="G170" s="849">
        <v>0</v>
      </c>
      <c r="H170" s="849">
        <f t="shared" si="42"/>
        <v>0</v>
      </c>
      <c r="I170" s="849">
        <f t="shared" si="46"/>
        <v>0</v>
      </c>
      <c r="J170" s="849">
        <f t="shared" si="46"/>
        <v>0</v>
      </c>
      <c r="K170" s="849">
        <f t="shared" si="46"/>
        <v>0</v>
      </c>
      <c r="L170" s="849">
        <f t="shared" si="46"/>
        <v>0</v>
      </c>
      <c r="M170" s="849">
        <f t="shared" si="46"/>
        <v>0</v>
      </c>
      <c r="N170" s="849">
        <f t="shared" si="46"/>
        <v>0</v>
      </c>
      <c r="O170" s="849">
        <f t="shared" si="46"/>
        <v>0</v>
      </c>
      <c r="P170" s="850">
        <v>27</v>
      </c>
      <c r="Q170" s="850">
        <v>27</v>
      </c>
      <c r="R170" s="850">
        <v>0</v>
      </c>
      <c r="S170" s="815">
        <v>54</v>
      </c>
      <c r="T170" s="850">
        <v>0</v>
      </c>
      <c r="U170" s="850">
        <v>0</v>
      </c>
      <c r="V170" s="850">
        <v>0</v>
      </c>
      <c r="W170" s="850">
        <v>0</v>
      </c>
      <c r="X170" s="815">
        <f t="shared" si="44"/>
        <v>54</v>
      </c>
    </row>
    <row r="171" spans="1:24" ht="18" customHeight="1">
      <c r="A171" s="1071"/>
      <c r="B171" s="1072"/>
      <c r="C171" s="818" t="s">
        <v>14</v>
      </c>
      <c r="D171" s="849">
        <f>SUM(D169:D170)</f>
        <v>0</v>
      </c>
      <c r="E171" s="849">
        <f>SUM(E169:E170)</f>
        <v>0</v>
      </c>
      <c r="F171" s="849">
        <f>SUM(F169:F170)</f>
        <v>0</v>
      </c>
      <c r="G171" s="849">
        <f>SUM(G169:G170)</f>
        <v>0</v>
      </c>
      <c r="H171" s="849">
        <f t="shared" si="42"/>
        <v>0</v>
      </c>
      <c r="I171" s="849">
        <f t="shared" si="46"/>
        <v>0</v>
      </c>
      <c r="J171" s="849">
        <f t="shared" si="46"/>
        <v>0</v>
      </c>
      <c r="K171" s="849">
        <f t="shared" si="46"/>
        <v>0</v>
      </c>
      <c r="L171" s="849">
        <f t="shared" si="46"/>
        <v>0</v>
      </c>
      <c r="M171" s="849">
        <f t="shared" si="46"/>
        <v>0</v>
      </c>
      <c r="N171" s="849">
        <f t="shared" si="46"/>
        <v>0</v>
      </c>
      <c r="O171" s="849">
        <f t="shared" si="46"/>
        <v>0</v>
      </c>
      <c r="P171" s="850">
        <v>72</v>
      </c>
      <c r="Q171" s="850">
        <v>52</v>
      </c>
      <c r="R171" s="850">
        <v>0</v>
      </c>
      <c r="S171" s="815">
        <v>124</v>
      </c>
      <c r="T171" s="850">
        <v>0</v>
      </c>
      <c r="U171" s="850">
        <v>0</v>
      </c>
      <c r="V171" s="850">
        <v>0</v>
      </c>
      <c r="W171" s="850">
        <v>0</v>
      </c>
      <c r="X171" s="815">
        <f t="shared" si="44"/>
        <v>124</v>
      </c>
    </row>
    <row r="172" spans="1:24" ht="18" customHeight="1">
      <c r="A172" s="1071"/>
      <c r="B172" s="1072"/>
      <c r="C172" s="818" t="s">
        <v>16</v>
      </c>
      <c r="D172" s="849">
        <v>0</v>
      </c>
      <c r="E172" s="849">
        <v>0</v>
      </c>
      <c r="F172" s="849">
        <v>0</v>
      </c>
      <c r="G172" s="849">
        <v>0</v>
      </c>
      <c r="H172" s="849">
        <f t="shared" si="42"/>
        <v>0</v>
      </c>
      <c r="I172" s="849">
        <f t="shared" si="46"/>
        <v>0</v>
      </c>
      <c r="J172" s="849">
        <f t="shared" si="46"/>
        <v>0</v>
      </c>
      <c r="K172" s="849">
        <f t="shared" si="46"/>
        <v>0</v>
      </c>
      <c r="L172" s="849">
        <f t="shared" si="46"/>
        <v>0</v>
      </c>
      <c r="M172" s="849">
        <f t="shared" si="46"/>
        <v>0</v>
      </c>
      <c r="N172" s="849">
        <f t="shared" si="46"/>
        <v>0</v>
      </c>
      <c r="O172" s="849">
        <f t="shared" si="46"/>
        <v>0</v>
      </c>
      <c r="P172" s="850">
        <v>2</v>
      </c>
      <c r="Q172" s="850">
        <v>2</v>
      </c>
      <c r="R172" s="850">
        <v>0</v>
      </c>
      <c r="S172" s="815">
        <v>4</v>
      </c>
      <c r="T172" s="850">
        <v>0</v>
      </c>
      <c r="U172" s="850">
        <v>0</v>
      </c>
      <c r="V172" s="850">
        <v>0</v>
      </c>
      <c r="W172" s="850">
        <v>0</v>
      </c>
      <c r="X172" s="815">
        <f t="shared" si="44"/>
        <v>4</v>
      </c>
    </row>
    <row r="173" spans="1:24" ht="18.75" customHeight="1">
      <c r="A173" s="1071">
        <v>37</v>
      </c>
      <c r="B173" s="1073" t="s">
        <v>501</v>
      </c>
      <c r="C173" s="818" t="s">
        <v>17</v>
      </c>
      <c r="D173" s="849">
        <f>SUM(D171:D172)</f>
        <v>0</v>
      </c>
      <c r="E173" s="849">
        <f>SUM(E171:E172)</f>
        <v>0</v>
      </c>
      <c r="F173" s="849">
        <f>SUM(F171:F172)</f>
        <v>0</v>
      </c>
      <c r="G173" s="849">
        <f>SUM(G171:G172)</f>
        <v>0</v>
      </c>
      <c r="H173" s="849">
        <f t="shared" si="42"/>
        <v>0</v>
      </c>
      <c r="I173" s="849">
        <f t="shared" si="46"/>
        <v>0</v>
      </c>
      <c r="J173" s="849">
        <f t="shared" si="46"/>
        <v>0</v>
      </c>
      <c r="K173" s="849">
        <f t="shared" si="46"/>
        <v>0</v>
      </c>
      <c r="L173" s="849">
        <f t="shared" si="46"/>
        <v>0</v>
      </c>
      <c r="M173" s="849">
        <f t="shared" si="46"/>
        <v>0</v>
      </c>
      <c r="N173" s="849">
        <f t="shared" si="46"/>
        <v>0</v>
      </c>
      <c r="O173" s="849">
        <f t="shared" si="46"/>
        <v>0</v>
      </c>
      <c r="P173" s="850">
        <v>64</v>
      </c>
      <c r="Q173" s="850">
        <v>50</v>
      </c>
      <c r="R173" s="850">
        <v>49</v>
      </c>
      <c r="S173" s="815">
        <f>SUM(P173:R173)</f>
        <v>163</v>
      </c>
      <c r="T173" s="850">
        <v>30</v>
      </c>
      <c r="U173" s="850">
        <v>15</v>
      </c>
      <c r="V173" s="850">
        <v>25</v>
      </c>
      <c r="W173" s="815">
        <f>SUM(T173:V173)</f>
        <v>70</v>
      </c>
      <c r="X173" s="815">
        <f t="shared" si="44"/>
        <v>233</v>
      </c>
    </row>
    <row r="174" spans="1:24" ht="18.75" customHeight="1">
      <c r="A174" s="1071"/>
      <c r="B174" s="1073"/>
      <c r="C174" s="818" t="s">
        <v>18</v>
      </c>
      <c r="D174" s="849">
        <v>0</v>
      </c>
      <c r="E174" s="849">
        <v>0</v>
      </c>
      <c r="F174" s="849">
        <v>0</v>
      </c>
      <c r="G174" s="849">
        <v>0</v>
      </c>
      <c r="H174" s="849">
        <f t="shared" si="42"/>
        <v>0</v>
      </c>
      <c r="I174" s="849">
        <f t="shared" si="46"/>
        <v>0</v>
      </c>
      <c r="J174" s="849">
        <f t="shared" si="46"/>
        <v>0</v>
      </c>
      <c r="K174" s="849">
        <f t="shared" si="46"/>
        <v>0</v>
      </c>
      <c r="L174" s="849">
        <f t="shared" si="46"/>
        <v>0</v>
      </c>
      <c r="M174" s="849">
        <f t="shared" si="46"/>
        <v>0</v>
      </c>
      <c r="N174" s="849">
        <f t="shared" si="46"/>
        <v>0</v>
      </c>
      <c r="O174" s="849">
        <f t="shared" si="46"/>
        <v>0</v>
      </c>
      <c r="P174" s="850">
        <v>42</v>
      </c>
      <c r="Q174" s="850">
        <v>64</v>
      </c>
      <c r="R174" s="850">
        <v>50</v>
      </c>
      <c r="S174" s="815">
        <f>SUM(P174:R174)</f>
        <v>156</v>
      </c>
      <c r="T174" s="850">
        <v>30</v>
      </c>
      <c r="U174" s="850">
        <v>29</v>
      </c>
      <c r="V174" s="850">
        <v>23</v>
      </c>
      <c r="W174" s="815">
        <f>SUM(T174:V174)</f>
        <v>82</v>
      </c>
      <c r="X174" s="815">
        <f t="shared" si="44"/>
        <v>238</v>
      </c>
    </row>
    <row r="175" spans="1:24" ht="18.75" customHeight="1">
      <c r="A175" s="1071"/>
      <c r="B175" s="1073"/>
      <c r="C175" s="818" t="s">
        <v>14</v>
      </c>
      <c r="D175" s="849">
        <f>SUM(D173:D174)</f>
        <v>0</v>
      </c>
      <c r="E175" s="849">
        <f>SUM(E173:E174)</f>
        <v>0</v>
      </c>
      <c r="F175" s="849">
        <f>SUM(F173:F174)</f>
        <v>0</v>
      </c>
      <c r="G175" s="849">
        <f>SUM(G173:G174)</f>
        <v>0</v>
      </c>
      <c r="H175" s="849">
        <f t="shared" si="42"/>
        <v>0</v>
      </c>
      <c r="I175" s="849">
        <f t="shared" si="46"/>
        <v>0</v>
      </c>
      <c r="J175" s="849">
        <f t="shared" si="46"/>
        <v>0</v>
      </c>
      <c r="K175" s="849">
        <f t="shared" si="46"/>
        <v>0</v>
      </c>
      <c r="L175" s="849">
        <f t="shared" si="46"/>
        <v>0</v>
      </c>
      <c r="M175" s="849">
        <f t="shared" si="46"/>
        <v>0</v>
      </c>
      <c r="N175" s="849">
        <f t="shared" si="46"/>
        <v>0</v>
      </c>
      <c r="O175" s="849">
        <f t="shared" si="46"/>
        <v>0</v>
      </c>
      <c r="P175" s="850">
        <f>SUM(P173:P174)</f>
        <v>106</v>
      </c>
      <c r="Q175" s="850">
        <f>SUM(Q173:Q174)</f>
        <v>114</v>
      </c>
      <c r="R175" s="850">
        <f>SUM(R173:R174)</f>
        <v>99</v>
      </c>
      <c r="S175" s="815">
        <f>SUM(P175:R175)</f>
        <v>319</v>
      </c>
      <c r="T175" s="850">
        <f>SUM(T173:T174)</f>
        <v>60</v>
      </c>
      <c r="U175" s="850">
        <f>SUM(U173:U174)</f>
        <v>44</v>
      </c>
      <c r="V175" s="850">
        <f>SUM(V173:V174)</f>
        <v>48</v>
      </c>
      <c r="W175" s="815">
        <f>SUM(T175:V175)</f>
        <v>152</v>
      </c>
      <c r="X175" s="815">
        <f t="shared" si="44"/>
        <v>471</v>
      </c>
    </row>
    <row r="176" spans="1:24" ht="18" customHeight="1">
      <c r="A176" s="1071"/>
      <c r="B176" s="1073"/>
      <c r="C176" s="818" t="s">
        <v>16</v>
      </c>
      <c r="D176" s="849">
        <v>0</v>
      </c>
      <c r="E176" s="849">
        <v>0</v>
      </c>
      <c r="F176" s="849">
        <v>0</v>
      </c>
      <c r="G176" s="849">
        <v>0</v>
      </c>
      <c r="H176" s="849">
        <f t="shared" si="42"/>
        <v>0</v>
      </c>
      <c r="I176" s="849">
        <f t="shared" si="46"/>
        <v>0</v>
      </c>
      <c r="J176" s="849">
        <f t="shared" si="46"/>
        <v>0</v>
      </c>
      <c r="K176" s="849">
        <f t="shared" si="46"/>
        <v>0</v>
      </c>
      <c r="L176" s="849">
        <f t="shared" si="46"/>
        <v>0</v>
      </c>
      <c r="M176" s="849">
        <f t="shared" si="46"/>
        <v>0</v>
      </c>
      <c r="N176" s="849">
        <f t="shared" si="46"/>
        <v>0</v>
      </c>
      <c r="O176" s="849">
        <f t="shared" si="46"/>
        <v>0</v>
      </c>
      <c r="P176" s="850">
        <v>3</v>
      </c>
      <c r="Q176" s="850">
        <v>3</v>
      </c>
      <c r="R176" s="850">
        <v>2</v>
      </c>
      <c r="S176" s="815">
        <f>SUM(P176:R176)</f>
        <v>8</v>
      </c>
      <c r="T176" s="850">
        <v>2</v>
      </c>
      <c r="U176" s="850">
        <v>2</v>
      </c>
      <c r="V176" s="850">
        <v>2</v>
      </c>
      <c r="W176" s="815">
        <f>SUM(T176:V176)</f>
        <v>6</v>
      </c>
      <c r="X176" s="815">
        <f t="shared" si="44"/>
        <v>14</v>
      </c>
    </row>
    <row r="177" spans="1:24" ht="18" customHeight="1">
      <c r="A177" s="1071">
        <v>38</v>
      </c>
      <c r="B177" s="1072" t="s">
        <v>522</v>
      </c>
      <c r="C177" s="818" t="s">
        <v>17</v>
      </c>
      <c r="D177" s="849">
        <f>SUM(D175:D176)</f>
        <v>0</v>
      </c>
      <c r="E177" s="849">
        <f>SUM(E175:E176)</f>
        <v>0</v>
      </c>
      <c r="F177" s="849">
        <f>SUM(F175:F176)</f>
        <v>0</v>
      </c>
      <c r="G177" s="849">
        <f>SUM(G175:G176)</f>
        <v>0</v>
      </c>
      <c r="H177" s="849">
        <f t="shared" si="42"/>
        <v>0</v>
      </c>
      <c r="I177" s="849">
        <f t="shared" si="46"/>
        <v>0</v>
      </c>
      <c r="J177" s="849">
        <f t="shared" si="46"/>
        <v>0</v>
      </c>
      <c r="K177" s="849">
        <f t="shared" si="46"/>
        <v>0</v>
      </c>
      <c r="L177" s="849">
        <f t="shared" si="46"/>
        <v>0</v>
      </c>
      <c r="M177" s="849">
        <f t="shared" si="46"/>
        <v>0</v>
      </c>
      <c r="N177" s="849">
        <f t="shared" si="46"/>
        <v>0</v>
      </c>
      <c r="O177" s="849">
        <f t="shared" si="46"/>
        <v>0</v>
      </c>
      <c r="P177" s="813">
        <v>27</v>
      </c>
      <c r="Q177" s="813">
        <v>32</v>
      </c>
      <c r="R177" s="813">
        <v>21</v>
      </c>
      <c r="S177" s="813">
        <v>80</v>
      </c>
      <c r="T177" s="850">
        <v>0</v>
      </c>
      <c r="U177" s="850">
        <v>0</v>
      </c>
      <c r="V177" s="850">
        <v>0</v>
      </c>
      <c r="W177" s="850">
        <v>0</v>
      </c>
      <c r="X177" s="815">
        <f t="shared" si="44"/>
        <v>80</v>
      </c>
    </row>
    <row r="178" spans="1:24" ht="18" customHeight="1">
      <c r="A178" s="1071"/>
      <c r="B178" s="1072"/>
      <c r="C178" s="818" t="s">
        <v>18</v>
      </c>
      <c r="D178" s="849">
        <v>0</v>
      </c>
      <c r="E178" s="849">
        <v>0</v>
      </c>
      <c r="F178" s="849">
        <v>0</v>
      </c>
      <c r="G178" s="849">
        <v>0</v>
      </c>
      <c r="H178" s="849">
        <f t="shared" si="42"/>
        <v>0</v>
      </c>
      <c r="I178" s="849">
        <f t="shared" si="46"/>
        <v>0</v>
      </c>
      <c r="J178" s="849">
        <f t="shared" si="46"/>
        <v>0</v>
      </c>
      <c r="K178" s="849">
        <f t="shared" si="46"/>
        <v>0</v>
      </c>
      <c r="L178" s="849">
        <f t="shared" si="46"/>
        <v>0</v>
      </c>
      <c r="M178" s="849">
        <f t="shared" si="46"/>
        <v>0</v>
      </c>
      <c r="N178" s="849">
        <f t="shared" si="46"/>
        <v>0</v>
      </c>
      <c r="O178" s="849">
        <f t="shared" si="46"/>
        <v>0</v>
      </c>
      <c r="P178" s="813">
        <v>39</v>
      </c>
      <c r="Q178" s="813">
        <v>27</v>
      </c>
      <c r="R178" s="813">
        <v>52</v>
      </c>
      <c r="S178" s="813">
        <v>118</v>
      </c>
      <c r="T178" s="850">
        <v>0</v>
      </c>
      <c r="U178" s="850">
        <v>0</v>
      </c>
      <c r="V178" s="850">
        <v>0</v>
      </c>
      <c r="W178" s="850">
        <v>0</v>
      </c>
      <c r="X178" s="815">
        <f t="shared" si="44"/>
        <v>118</v>
      </c>
    </row>
    <row r="179" spans="1:24" ht="18" customHeight="1">
      <c r="A179" s="1071"/>
      <c r="B179" s="1072"/>
      <c r="C179" s="818" t="s">
        <v>14</v>
      </c>
      <c r="D179" s="849">
        <f>SUM(D177:D178)</f>
        <v>0</v>
      </c>
      <c r="E179" s="849">
        <f>SUM(E177:E178)</f>
        <v>0</v>
      </c>
      <c r="F179" s="849">
        <f>SUM(F177:F178)</f>
        <v>0</v>
      </c>
      <c r="G179" s="849">
        <f>SUM(G177:G178)</f>
        <v>0</v>
      </c>
      <c r="H179" s="849">
        <f t="shared" si="42"/>
        <v>0</v>
      </c>
      <c r="I179" s="849">
        <f t="shared" si="46"/>
        <v>0</v>
      </c>
      <c r="J179" s="849">
        <f t="shared" si="46"/>
        <v>0</v>
      </c>
      <c r="K179" s="849">
        <f t="shared" si="46"/>
        <v>0</v>
      </c>
      <c r="L179" s="849">
        <f t="shared" si="46"/>
        <v>0</v>
      </c>
      <c r="M179" s="849">
        <f t="shared" si="46"/>
        <v>0</v>
      </c>
      <c r="N179" s="849">
        <f t="shared" si="46"/>
        <v>0</v>
      </c>
      <c r="O179" s="849">
        <f t="shared" si="46"/>
        <v>0</v>
      </c>
      <c r="P179" s="813">
        <v>66</v>
      </c>
      <c r="Q179" s="813">
        <v>59</v>
      </c>
      <c r="R179" s="813">
        <v>73</v>
      </c>
      <c r="S179" s="813">
        <v>198</v>
      </c>
      <c r="T179" s="850">
        <v>0</v>
      </c>
      <c r="U179" s="850">
        <v>0</v>
      </c>
      <c r="V179" s="850">
        <v>0</v>
      </c>
      <c r="W179" s="850">
        <v>0</v>
      </c>
      <c r="X179" s="815">
        <f t="shared" si="44"/>
        <v>198</v>
      </c>
    </row>
    <row r="180" spans="1:24" ht="18" customHeight="1">
      <c r="A180" s="1071"/>
      <c r="B180" s="1072"/>
      <c r="C180" s="818" t="s">
        <v>16</v>
      </c>
      <c r="D180" s="849">
        <v>0</v>
      </c>
      <c r="E180" s="849">
        <v>0</v>
      </c>
      <c r="F180" s="849">
        <v>0</v>
      </c>
      <c r="G180" s="849">
        <v>0</v>
      </c>
      <c r="H180" s="849">
        <f t="shared" si="42"/>
        <v>0</v>
      </c>
      <c r="I180" s="849">
        <f t="shared" si="46"/>
        <v>0</v>
      </c>
      <c r="J180" s="849">
        <f t="shared" si="46"/>
        <v>0</v>
      </c>
      <c r="K180" s="849">
        <f t="shared" si="46"/>
        <v>0</v>
      </c>
      <c r="L180" s="849">
        <f t="shared" si="46"/>
        <v>0</v>
      </c>
      <c r="M180" s="849">
        <f t="shared" si="46"/>
        <v>0</v>
      </c>
      <c r="N180" s="849">
        <f t="shared" si="46"/>
        <v>0</v>
      </c>
      <c r="O180" s="849">
        <f t="shared" si="46"/>
        <v>0</v>
      </c>
      <c r="P180" s="813">
        <v>3</v>
      </c>
      <c r="Q180" s="813">
        <v>2</v>
      </c>
      <c r="R180" s="813">
        <v>3</v>
      </c>
      <c r="S180" s="813">
        <v>8</v>
      </c>
      <c r="T180" s="850">
        <v>0</v>
      </c>
      <c r="U180" s="850">
        <v>0</v>
      </c>
      <c r="V180" s="850">
        <v>0</v>
      </c>
      <c r="W180" s="850">
        <v>0</v>
      </c>
      <c r="X180" s="815">
        <f t="shared" si="44"/>
        <v>8</v>
      </c>
    </row>
    <row r="181" spans="1:24" ht="18" customHeight="1">
      <c r="A181" s="1078" t="s">
        <v>749</v>
      </c>
      <c r="B181" s="1078"/>
      <c r="C181" s="824" t="s">
        <v>17</v>
      </c>
      <c r="D181" s="825">
        <f>SUM(D179:D180)</f>
        <v>0</v>
      </c>
      <c r="E181" s="825">
        <f>SUM(E179:E180)</f>
        <v>0</v>
      </c>
      <c r="F181" s="825">
        <f>SUM(F179:F180)</f>
        <v>0</v>
      </c>
      <c r="G181" s="825">
        <f>SUM(G179:G180)</f>
        <v>0</v>
      </c>
      <c r="H181" s="825">
        <f t="shared" si="42"/>
        <v>0</v>
      </c>
      <c r="I181" s="825">
        <f t="shared" si="46"/>
        <v>0</v>
      </c>
      <c r="J181" s="825">
        <f t="shared" si="46"/>
        <v>0</v>
      </c>
      <c r="K181" s="825">
        <f t="shared" si="46"/>
        <v>0</v>
      </c>
      <c r="L181" s="825">
        <f t="shared" si="46"/>
        <v>0</v>
      </c>
      <c r="M181" s="825">
        <f t="shared" si="46"/>
        <v>0</v>
      </c>
      <c r="N181" s="825">
        <f t="shared" si="46"/>
        <v>0</v>
      </c>
      <c r="O181" s="825">
        <f t="shared" si="46"/>
        <v>0</v>
      </c>
      <c r="P181" s="826">
        <f aca="true" t="shared" si="47" ref="P181:X184">SUM(P165,P169,P173,P177)</f>
        <v>235</v>
      </c>
      <c r="Q181" s="845">
        <f t="shared" si="47"/>
        <v>207</v>
      </c>
      <c r="R181" s="845">
        <f t="shared" si="47"/>
        <v>126</v>
      </c>
      <c r="S181" s="845">
        <f t="shared" si="47"/>
        <v>568</v>
      </c>
      <c r="T181" s="845">
        <f t="shared" si="47"/>
        <v>91</v>
      </c>
      <c r="U181" s="845">
        <f t="shared" si="47"/>
        <v>72</v>
      </c>
      <c r="V181" s="845">
        <f t="shared" si="47"/>
        <v>73</v>
      </c>
      <c r="W181" s="845">
        <f t="shared" si="47"/>
        <v>236</v>
      </c>
      <c r="X181" s="845">
        <f t="shared" si="47"/>
        <v>804</v>
      </c>
    </row>
    <row r="182" spans="1:24" ht="18" customHeight="1">
      <c r="A182" s="1078"/>
      <c r="B182" s="1078"/>
      <c r="C182" s="824" t="s">
        <v>18</v>
      </c>
      <c r="D182" s="825">
        <v>0</v>
      </c>
      <c r="E182" s="825">
        <v>0</v>
      </c>
      <c r="F182" s="825">
        <v>0</v>
      </c>
      <c r="G182" s="825">
        <v>0</v>
      </c>
      <c r="H182" s="825">
        <f t="shared" si="42"/>
        <v>0</v>
      </c>
      <c r="I182" s="825">
        <f t="shared" si="46"/>
        <v>0</v>
      </c>
      <c r="J182" s="825">
        <f t="shared" si="46"/>
        <v>0</v>
      </c>
      <c r="K182" s="825">
        <f t="shared" si="46"/>
        <v>0</v>
      </c>
      <c r="L182" s="825">
        <f t="shared" si="46"/>
        <v>0</v>
      </c>
      <c r="M182" s="825">
        <f t="shared" si="46"/>
        <v>0</v>
      </c>
      <c r="N182" s="825">
        <f t="shared" si="46"/>
        <v>0</v>
      </c>
      <c r="O182" s="825">
        <f t="shared" si="46"/>
        <v>0</v>
      </c>
      <c r="P182" s="826">
        <f t="shared" si="47"/>
        <v>237</v>
      </c>
      <c r="Q182" s="845">
        <f t="shared" si="47"/>
        <v>220</v>
      </c>
      <c r="R182" s="845">
        <f t="shared" si="47"/>
        <v>199</v>
      </c>
      <c r="S182" s="845">
        <f t="shared" si="47"/>
        <v>656</v>
      </c>
      <c r="T182" s="845">
        <f t="shared" si="47"/>
        <v>145</v>
      </c>
      <c r="U182" s="845">
        <f t="shared" si="47"/>
        <v>144</v>
      </c>
      <c r="V182" s="845">
        <f t="shared" si="47"/>
        <v>123</v>
      </c>
      <c r="W182" s="845">
        <f t="shared" si="47"/>
        <v>412</v>
      </c>
      <c r="X182" s="845">
        <f t="shared" si="47"/>
        <v>1068</v>
      </c>
    </row>
    <row r="183" spans="1:24" ht="18" customHeight="1">
      <c r="A183" s="1078"/>
      <c r="B183" s="1078"/>
      <c r="C183" s="824" t="s">
        <v>14</v>
      </c>
      <c r="D183" s="825">
        <f>SUM(D181:D182)</f>
        <v>0</v>
      </c>
      <c r="E183" s="825">
        <f>SUM(E181:E182)</f>
        <v>0</v>
      </c>
      <c r="F183" s="825">
        <f>SUM(F181:F182)</f>
        <v>0</v>
      </c>
      <c r="G183" s="825">
        <f>SUM(G181:G182)</f>
        <v>0</v>
      </c>
      <c r="H183" s="825">
        <f t="shared" si="42"/>
        <v>0</v>
      </c>
      <c r="I183" s="825">
        <f aca="true" t="shared" si="48" ref="I183:O184">SUM(I181:I182)</f>
        <v>0</v>
      </c>
      <c r="J183" s="825">
        <f t="shared" si="48"/>
        <v>0</v>
      </c>
      <c r="K183" s="825">
        <f t="shared" si="48"/>
        <v>0</v>
      </c>
      <c r="L183" s="825">
        <f t="shared" si="48"/>
        <v>0</v>
      </c>
      <c r="M183" s="825">
        <f t="shared" si="48"/>
        <v>0</v>
      </c>
      <c r="N183" s="825">
        <f t="shared" si="48"/>
        <v>0</v>
      </c>
      <c r="O183" s="825">
        <f t="shared" si="48"/>
        <v>0</v>
      </c>
      <c r="P183" s="826">
        <f t="shared" si="47"/>
        <v>472</v>
      </c>
      <c r="Q183" s="845">
        <f t="shared" si="47"/>
        <v>427</v>
      </c>
      <c r="R183" s="845">
        <f t="shared" si="47"/>
        <v>325</v>
      </c>
      <c r="S183" s="845">
        <f t="shared" si="47"/>
        <v>1224</v>
      </c>
      <c r="T183" s="845">
        <f t="shared" si="47"/>
        <v>236</v>
      </c>
      <c r="U183" s="845">
        <f t="shared" si="47"/>
        <v>216</v>
      </c>
      <c r="V183" s="845">
        <f t="shared" si="47"/>
        <v>196</v>
      </c>
      <c r="W183" s="845">
        <f t="shared" si="47"/>
        <v>648</v>
      </c>
      <c r="X183" s="845">
        <f t="shared" si="47"/>
        <v>1872</v>
      </c>
    </row>
    <row r="184" spans="1:24" ht="18" customHeight="1">
      <c r="A184" s="1078"/>
      <c r="B184" s="1078"/>
      <c r="C184" s="824" t="s">
        <v>16</v>
      </c>
      <c r="D184" s="825">
        <v>0</v>
      </c>
      <c r="E184" s="825">
        <v>0</v>
      </c>
      <c r="F184" s="825">
        <v>0</v>
      </c>
      <c r="G184" s="825">
        <v>0</v>
      </c>
      <c r="H184" s="825">
        <f t="shared" si="42"/>
        <v>0</v>
      </c>
      <c r="I184" s="825">
        <f t="shared" si="48"/>
        <v>0</v>
      </c>
      <c r="J184" s="825">
        <f t="shared" si="48"/>
        <v>0</v>
      </c>
      <c r="K184" s="825">
        <f t="shared" si="48"/>
        <v>0</v>
      </c>
      <c r="L184" s="825">
        <f t="shared" si="48"/>
        <v>0</v>
      </c>
      <c r="M184" s="825">
        <f t="shared" si="48"/>
        <v>0</v>
      </c>
      <c r="N184" s="825">
        <f t="shared" si="48"/>
        <v>0</v>
      </c>
      <c r="O184" s="825">
        <f t="shared" si="48"/>
        <v>0</v>
      </c>
      <c r="P184" s="826">
        <f t="shared" si="47"/>
        <v>13</v>
      </c>
      <c r="Q184" s="845">
        <f t="shared" si="47"/>
        <v>12</v>
      </c>
      <c r="R184" s="845">
        <f t="shared" si="47"/>
        <v>9</v>
      </c>
      <c r="S184" s="845">
        <f t="shared" si="47"/>
        <v>34</v>
      </c>
      <c r="T184" s="845">
        <f t="shared" si="47"/>
        <v>6</v>
      </c>
      <c r="U184" s="845">
        <f t="shared" si="47"/>
        <v>6</v>
      </c>
      <c r="V184" s="845">
        <f t="shared" si="47"/>
        <v>6</v>
      </c>
      <c r="W184" s="845">
        <f t="shared" si="47"/>
        <v>18</v>
      </c>
      <c r="X184" s="845">
        <f t="shared" si="47"/>
        <v>52</v>
      </c>
    </row>
    <row r="185" spans="1:25" ht="18" customHeight="1">
      <c r="A185" s="1088">
        <v>39</v>
      </c>
      <c r="B185" s="1089" t="s">
        <v>530</v>
      </c>
      <c r="C185" s="813" t="s">
        <v>17</v>
      </c>
      <c r="D185" s="849">
        <f>SUM(D183:D184)</f>
        <v>0</v>
      </c>
      <c r="E185" s="849">
        <f>SUM(E183:E184)</f>
        <v>0</v>
      </c>
      <c r="F185" s="849">
        <f>SUM(F183:F184)</f>
        <v>0</v>
      </c>
      <c r="G185" s="849">
        <f>SUM(G183:G184)</f>
        <v>0</v>
      </c>
      <c r="H185" s="849">
        <f aca="true" t="shared" si="49" ref="H185:H191">SUM(D185:G185)</f>
        <v>0</v>
      </c>
      <c r="I185" s="849">
        <f aca="true" t="shared" si="50" ref="I185:O185">SUM(I183:I184)</f>
        <v>0</v>
      </c>
      <c r="J185" s="849">
        <f t="shared" si="50"/>
        <v>0</v>
      </c>
      <c r="K185" s="849">
        <f t="shared" si="50"/>
        <v>0</v>
      </c>
      <c r="L185" s="849">
        <f t="shared" si="50"/>
        <v>0</v>
      </c>
      <c r="M185" s="849">
        <f t="shared" si="50"/>
        <v>0</v>
      </c>
      <c r="N185" s="849">
        <f t="shared" si="50"/>
        <v>0</v>
      </c>
      <c r="O185" s="849">
        <f t="shared" si="50"/>
        <v>0</v>
      </c>
      <c r="P185" s="813">
        <v>37</v>
      </c>
      <c r="Q185" s="813">
        <v>22</v>
      </c>
      <c r="R185" s="813">
        <v>13</v>
      </c>
      <c r="S185" s="813">
        <v>72</v>
      </c>
      <c r="T185" s="813">
        <v>20</v>
      </c>
      <c r="U185" s="813">
        <v>9</v>
      </c>
      <c r="V185" s="813">
        <v>0</v>
      </c>
      <c r="W185" s="813">
        <v>29</v>
      </c>
      <c r="X185" s="819">
        <v>101</v>
      </c>
      <c r="Y185" s="805"/>
    </row>
    <row r="186" spans="1:25" ht="18.75" customHeight="1">
      <c r="A186" s="1088"/>
      <c r="B186" s="1089"/>
      <c r="C186" s="813" t="s">
        <v>18</v>
      </c>
      <c r="D186" s="849">
        <v>0</v>
      </c>
      <c r="E186" s="849">
        <v>0</v>
      </c>
      <c r="F186" s="849">
        <v>0</v>
      </c>
      <c r="G186" s="849">
        <v>0</v>
      </c>
      <c r="H186" s="849">
        <f t="shared" si="49"/>
        <v>0</v>
      </c>
      <c r="I186" s="849">
        <f aca="true" t="shared" si="51" ref="I186:O186">SUM(I184:I185)</f>
        <v>0</v>
      </c>
      <c r="J186" s="849">
        <f t="shared" si="51"/>
        <v>0</v>
      </c>
      <c r="K186" s="849">
        <f t="shared" si="51"/>
        <v>0</v>
      </c>
      <c r="L186" s="849">
        <f t="shared" si="51"/>
        <v>0</v>
      </c>
      <c r="M186" s="849">
        <f t="shared" si="51"/>
        <v>0</v>
      </c>
      <c r="N186" s="849">
        <f t="shared" si="51"/>
        <v>0</v>
      </c>
      <c r="O186" s="849">
        <f t="shared" si="51"/>
        <v>0</v>
      </c>
      <c r="P186" s="813">
        <v>21</v>
      </c>
      <c r="Q186" s="813">
        <v>23</v>
      </c>
      <c r="R186" s="813">
        <v>10</v>
      </c>
      <c r="S186" s="813">
        <v>54</v>
      </c>
      <c r="T186" s="813">
        <v>12</v>
      </c>
      <c r="U186" s="813">
        <v>9</v>
      </c>
      <c r="V186" s="813">
        <v>0</v>
      </c>
      <c r="W186" s="813">
        <v>21</v>
      </c>
      <c r="X186" s="819">
        <v>75</v>
      </c>
      <c r="Y186" s="805"/>
    </row>
    <row r="187" spans="1:25" ht="18.75" customHeight="1">
      <c r="A187" s="1088"/>
      <c r="B187" s="1089"/>
      <c r="C187" s="819" t="s">
        <v>14</v>
      </c>
      <c r="D187" s="849">
        <f>SUM(D185:D186)</f>
        <v>0</v>
      </c>
      <c r="E187" s="849">
        <f>SUM(E185:E186)</f>
        <v>0</v>
      </c>
      <c r="F187" s="849">
        <f>SUM(F185:F186)</f>
        <v>0</v>
      </c>
      <c r="G187" s="849">
        <f>SUM(G185:G186)</f>
        <v>0</v>
      </c>
      <c r="H187" s="849">
        <f t="shared" si="49"/>
        <v>0</v>
      </c>
      <c r="I187" s="849">
        <f aca="true" t="shared" si="52" ref="I187:O202">SUM(I185:I186)</f>
        <v>0</v>
      </c>
      <c r="J187" s="849">
        <f t="shared" si="52"/>
        <v>0</v>
      </c>
      <c r="K187" s="849">
        <f t="shared" si="52"/>
        <v>0</v>
      </c>
      <c r="L187" s="849">
        <f t="shared" si="52"/>
        <v>0</v>
      </c>
      <c r="M187" s="849">
        <f t="shared" si="52"/>
        <v>0</v>
      </c>
      <c r="N187" s="849">
        <f t="shared" si="52"/>
        <v>0</v>
      </c>
      <c r="O187" s="849">
        <f t="shared" si="52"/>
        <v>0</v>
      </c>
      <c r="P187" s="813">
        <v>58</v>
      </c>
      <c r="Q187" s="813">
        <v>45</v>
      </c>
      <c r="R187" s="813">
        <v>23</v>
      </c>
      <c r="S187" s="813">
        <v>126</v>
      </c>
      <c r="T187" s="813">
        <v>32</v>
      </c>
      <c r="U187" s="813">
        <v>18</v>
      </c>
      <c r="V187" s="813">
        <v>0</v>
      </c>
      <c r="W187" s="813">
        <v>50</v>
      </c>
      <c r="X187" s="819">
        <v>176</v>
      </c>
      <c r="Y187" s="805"/>
    </row>
    <row r="188" spans="1:25" ht="18" customHeight="1">
      <c r="A188" s="1088"/>
      <c r="B188" s="1089"/>
      <c r="C188" s="813" t="s">
        <v>16</v>
      </c>
      <c r="D188" s="849">
        <v>0</v>
      </c>
      <c r="E188" s="849">
        <v>0</v>
      </c>
      <c r="F188" s="849">
        <v>0</v>
      </c>
      <c r="G188" s="849">
        <v>0</v>
      </c>
      <c r="H188" s="849">
        <f t="shared" si="49"/>
        <v>0</v>
      </c>
      <c r="I188" s="849">
        <f t="shared" si="52"/>
        <v>0</v>
      </c>
      <c r="J188" s="849">
        <f t="shared" si="52"/>
        <v>0</v>
      </c>
      <c r="K188" s="849">
        <f t="shared" si="52"/>
        <v>0</v>
      </c>
      <c r="L188" s="849">
        <f t="shared" si="52"/>
        <v>0</v>
      </c>
      <c r="M188" s="849">
        <f t="shared" si="52"/>
        <v>0</v>
      </c>
      <c r="N188" s="849">
        <f t="shared" si="52"/>
        <v>0</v>
      </c>
      <c r="O188" s="849">
        <f t="shared" si="52"/>
        <v>0</v>
      </c>
      <c r="P188" s="813">
        <v>2</v>
      </c>
      <c r="Q188" s="813">
        <v>1</v>
      </c>
      <c r="R188" s="813">
        <v>1</v>
      </c>
      <c r="S188" s="813">
        <v>4</v>
      </c>
      <c r="T188" s="813">
        <v>1</v>
      </c>
      <c r="U188" s="813">
        <v>1</v>
      </c>
      <c r="V188" s="813">
        <v>0</v>
      </c>
      <c r="W188" s="813">
        <v>2</v>
      </c>
      <c r="X188" s="815">
        <v>6</v>
      </c>
      <c r="Y188" s="805"/>
    </row>
    <row r="189" spans="1:24" ht="18" customHeight="1">
      <c r="A189" s="1090">
        <v>40</v>
      </c>
      <c r="B189" s="1092" t="s">
        <v>535</v>
      </c>
      <c r="C189" s="851" t="s">
        <v>17</v>
      </c>
      <c r="D189" s="852">
        <v>20</v>
      </c>
      <c r="E189" s="852">
        <v>76</v>
      </c>
      <c r="F189" s="851">
        <v>53</v>
      </c>
      <c r="G189" s="851">
        <v>27</v>
      </c>
      <c r="H189" s="842">
        <f t="shared" si="49"/>
        <v>176</v>
      </c>
      <c r="I189" s="853">
        <f t="shared" si="52"/>
        <v>0</v>
      </c>
      <c r="J189" s="853">
        <f t="shared" si="52"/>
        <v>0</v>
      </c>
      <c r="K189" s="853">
        <f t="shared" si="52"/>
        <v>0</v>
      </c>
      <c r="L189" s="853">
        <f t="shared" si="52"/>
        <v>0</v>
      </c>
      <c r="M189" s="853">
        <f t="shared" si="52"/>
        <v>0</v>
      </c>
      <c r="N189" s="853">
        <f t="shared" si="52"/>
        <v>0</v>
      </c>
      <c r="O189" s="853">
        <f t="shared" si="52"/>
        <v>0</v>
      </c>
      <c r="P189" s="851">
        <v>47</v>
      </c>
      <c r="Q189" s="851">
        <v>35</v>
      </c>
      <c r="R189" s="851">
        <v>38</v>
      </c>
      <c r="S189" s="842">
        <f>SUM(P189:R189)</f>
        <v>120</v>
      </c>
      <c r="T189" s="851">
        <v>46</v>
      </c>
      <c r="U189" s="851">
        <v>36</v>
      </c>
      <c r="V189" s="851">
        <v>23</v>
      </c>
      <c r="W189" s="842">
        <f>SUM(T189:V189)</f>
        <v>105</v>
      </c>
      <c r="X189" s="842">
        <f>H189+O189+S189+W189</f>
        <v>401</v>
      </c>
    </row>
    <row r="190" spans="1:24" ht="18" customHeight="1">
      <c r="A190" s="1091"/>
      <c r="B190" s="1089"/>
      <c r="C190" s="813" t="s">
        <v>18</v>
      </c>
      <c r="D190" s="850">
        <v>22</v>
      </c>
      <c r="E190" s="850">
        <v>85</v>
      </c>
      <c r="F190" s="813">
        <v>50</v>
      </c>
      <c r="G190" s="813">
        <v>20</v>
      </c>
      <c r="H190" s="815">
        <f t="shared" si="49"/>
        <v>177</v>
      </c>
      <c r="I190" s="849">
        <f t="shared" si="52"/>
        <v>0</v>
      </c>
      <c r="J190" s="849">
        <f t="shared" si="52"/>
        <v>0</v>
      </c>
      <c r="K190" s="849">
        <f t="shared" si="52"/>
        <v>0</v>
      </c>
      <c r="L190" s="849">
        <f t="shared" si="52"/>
        <v>0</v>
      </c>
      <c r="M190" s="849">
        <f t="shared" si="52"/>
        <v>0</v>
      </c>
      <c r="N190" s="849">
        <f t="shared" si="52"/>
        <v>0</v>
      </c>
      <c r="O190" s="849">
        <f t="shared" si="52"/>
        <v>0</v>
      </c>
      <c r="P190" s="813">
        <v>55</v>
      </c>
      <c r="Q190" s="813">
        <v>59</v>
      </c>
      <c r="R190" s="813">
        <v>56</v>
      </c>
      <c r="S190" s="815">
        <f>SUM(P190:R190)</f>
        <v>170</v>
      </c>
      <c r="T190" s="813">
        <v>42</v>
      </c>
      <c r="U190" s="813">
        <v>54</v>
      </c>
      <c r="V190" s="813">
        <v>40</v>
      </c>
      <c r="W190" s="815">
        <v>136</v>
      </c>
      <c r="X190" s="815">
        <f>H190+O190+S190+W190</f>
        <v>483</v>
      </c>
    </row>
    <row r="191" spans="1:24" ht="18" customHeight="1">
      <c r="A191" s="1091"/>
      <c r="B191" s="1089"/>
      <c r="C191" s="819" t="s">
        <v>14</v>
      </c>
      <c r="D191" s="850">
        <v>42</v>
      </c>
      <c r="E191" s="850">
        <v>160</v>
      </c>
      <c r="F191" s="837">
        <v>103</v>
      </c>
      <c r="G191" s="837">
        <v>47</v>
      </c>
      <c r="H191" s="815">
        <f t="shared" si="49"/>
        <v>352</v>
      </c>
      <c r="I191" s="849">
        <f t="shared" si="52"/>
        <v>0</v>
      </c>
      <c r="J191" s="849">
        <f t="shared" si="52"/>
        <v>0</v>
      </c>
      <c r="K191" s="849">
        <f t="shared" si="52"/>
        <v>0</v>
      </c>
      <c r="L191" s="849">
        <f t="shared" si="52"/>
        <v>0</v>
      </c>
      <c r="M191" s="849">
        <f t="shared" si="52"/>
        <v>0</v>
      </c>
      <c r="N191" s="849">
        <f t="shared" si="52"/>
        <v>0</v>
      </c>
      <c r="O191" s="849">
        <f t="shared" si="52"/>
        <v>0</v>
      </c>
      <c r="P191" s="837">
        <v>102</v>
      </c>
      <c r="Q191" s="837">
        <v>94</v>
      </c>
      <c r="R191" s="837">
        <v>94</v>
      </c>
      <c r="S191" s="815">
        <f>SUM(P191:R191)</f>
        <v>290</v>
      </c>
      <c r="T191" s="837">
        <v>88</v>
      </c>
      <c r="U191" s="813">
        <v>90</v>
      </c>
      <c r="V191" s="813">
        <v>63</v>
      </c>
      <c r="W191" s="837">
        <v>241</v>
      </c>
      <c r="X191" s="815">
        <f>H191+O191+W191+S191</f>
        <v>883</v>
      </c>
    </row>
    <row r="192" spans="1:24" ht="18" customHeight="1">
      <c r="A192" s="1091"/>
      <c r="B192" s="1089"/>
      <c r="C192" s="813" t="s">
        <v>16</v>
      </c>
      <c r="D192" s="850">
        <v>2</v>
      </c>
      <c r="E192" s="850">
        <v>3</v>
      </c>
      <c r="F192" s="850">
        <v>3</v>
      </c>
      <c r="G192" s="850">
        <v>2</v>
      </c>
      <c r="H192" s="819">
        <v>10</v>
      </c>
      <c r="I192" s="849">
        <f t="shared" si="52"/>
        <v>0</v>
      </c>
      <c r="J192" s="849">
        <f t="shared" si="52"/>
        <v>0</v>
      </c>
      <c r="K192" s="849">
        <f t="shared" si="52"/>
        <v>0</v>
      </c>
      <c r="L192" s="849">
        <f t="shared" si="52"/>
        <v>0</v>
      </c>
      <c r="M192" s="849">
        <f t="shared" si="52"/>
        <v>0</v>
      </c>
      <c r="N192" s="849">
        <f t="shared" si="52"/>
        <v>0</v>
      </c>
      <c r="O192" s="849">
        <f t="shared" si="52"/>
        <v>0</v>
      </c>
      <c r="P192" s="813">
        <v>3</v>
      </c>
      <c r="Q192" s="813">
        <v>2</v>
      </c>
      <c r="R192" s="813">
        <v>2</v>
      </c>
      <c r="S192" s="815">
        <v>7</v>
      </c>
      <c r="T192" s="813">
        <v>2</v>
      </c>
      <c r="U192" s="813">
        <v>2</v>
      </c>
      <c r="V192" s="813">
        <v>2</v>
      </c>
      <c r="W192" s="815">
        <v>6</v>
      </c>
      <c r="X192" s="815">
        <v>23</v>
      </c>
    </row>
    <row r="193" spans="1:24" ht="18" customHeight="1">
      <c r="A193" s="1088">
        <v>41</v>
      </c>
      <c r="B193" s="1093" t="s">
        <v>539</v>
      </c>
      <c r="C193" s="813" t="s">
        <v>17</v>
      </c>
      <c r="D193" s="849">
        <v>0</v>
      </c>
      <c r="E193" s="849">
        <v>0</v>
      </c>
      <c r="F193" s="849">
        <v>0</v>
      </c>
      <c r="G193" s="849">
        <v>0</v>
      </c>
      <c r="H193" s="849">
        <v>0</v>
      </c>
      <c r="I193" s="849">
        <v>0</v>
      </c>
      <c r="J193" s="849">
        <f t="shared" si="52"/>
        <v>0</v>
      </c>
      <c r="K193" s="849">
        <f t="shared" si="52"/>
        <v>0</v>
      </c>
      <c r="L193" s="849">
        <f t="shared" si="52"/>
        <v>0</v>
      </c>
      <c r="M193" s="849">
        <f t="shared" si="52"/>
        <v>0</v>
      </c>
      <c r="N193" s="849">
        <f t="shared" si="52"/>
        <v>0</v>
      </c>
      <c r="O193" s="849">
        <f t="shared" si="52"/>
        <v>0</v>
      </c>
      <c r="P193" s="813">
        <v>56</v>
      </c>
      <c r="Q193" s="813">
        <v>52</v>
      </c>
      <c r="R193" s="813">
        <v>48</v>
      </c>
      <c r="S193" s="813">
        <v>156</v>
      </c>
      <c r="T193" s="813">
        <v>36</v>
      </c>
      <c r="U193" s="813">
        <v>16</v>
      </c>
      <c r="V193" s="813">
        <v>10</v>
      </c>
      <c r="W193" s="813">
        <v>62</v>
      </c>
      <c r="X193" s="815">
        <v>218</v>
      </c>
    </row>
    <row r="194" spans="1:24" ht="18" customHeight="1">
      <c r="A194" s="1088"/>
      <c r="B194" s="1093"/>
      <c r="C194" s="813" t="s">
        <v>18</v>
      </c>
      <c r="D194" s="849">
        <v>0</v>
      </c>
      <c r="E194" s="849">
        <v>0</v>
      </c>
      <c r="F194" s="849">
        <v>0</v>
      </c>
      <c r="G194" s="849">
        <v>0</v>
      </c>
      <c r="H194" s="849">
        <v>0</v>
      </c>
      <c r="I194" s="849">
        <v>0</v>
      </c>
      <c r="J194" s="849">
        <f t="shared" si="52"/>
        <v>0</v>
      </c>
      <c r="K194" s="849">
        <f t="shared" si="52"/>
        <v>0</v>
      </c>
      <c r="L194" s="849">
        <f t="shared" si="52"/>
        <v>0</v>
      </c>
      <c r="M194" s="849">
        <f t="shared" si="52"/>
        <v>0</v>
      </c>
      <c r="N194" s="849">
        <f t="shared" si="52"/>
        <v>0</v>
      </c>
      <c r="O194" s="849">
        <f t="shared" si="52"/>
        <v>0</v>
      </c>
      <c r="P194" s="813">
        <v>31</v>
      </c>
      <c r="Q194" s="813">
        <v>71</v>
      </c>
      <c r="R194" s="813">
        <v>76</v>
      </c>
      <c r="S194" s="813">
        <v>178</v>
      </c>
      <c r="T194" s="813">
        <v>45</v>
      </c>
      <c r="U194" s="813">
        <v>21</v>
      </c>
      <c r="V194" s="813">
        <v>21</v>
      </c>
      <c r="W194" s="813">
        <v>87</v>
      </c>
      <c r="X194" s="815">
        <v>265</v>
      </c>
    </row>
    <row r="195" spans="1:24" ht="18" customHeight="1">
      <c r="A195" s="1088"/>
      <c r="B195" s="1093"/>
      <c r="C195" s="813" t="s">
        <v>14</v>
      </c>
      <c r="D195" s="849">
        <v>0</v>
      </c>
      <c r="E195" s="849">
        <v>0</v>
      </c>
      <c r="F195" s="849">
        <v>0</v>
      </c>
      <c r="G195" s="849">
        <v>0</v>
      </c>
      <c r="H195" s="849">
        <v>0</v>
      </c>
      <c r="I195" s="849">
        <v>0</v>
      </c>
      <c r="J195" s="849">
        <f t="shared" si="52"/>
        <v>0</v>
      </c>
      <c r="K195" s="849">
        <f t="shared" si="52"/>
        <v>0</v>
      </c>
      <c r="L195" s="849">
        <f t="shared" si="52"/>
        <v>0</v>
      </c>
      <c r="M195" s="849">
        <f t="shared" si="52"/>
        <v>0</v>
      </c>
      <c r="N195" s="849">
        <f t="shared" si="52"/>
        <v>0</v>
      </c>
      <c r="O195" s="849">
        <f t="shared" si="52"/>
        <v>0</v>
      </c>
      <c r="P195" s="813">
        <v>87</v>
      </c>
      <c r="Q195" s="813">
        <v>123</v>
      </c>
      <c r="R195" s="813">
        <v>124</v>
      </c>
      <c r="S195" s="813">
        <v>334</v>
      </c>
      <c r="T195" s="813">
        <v>81</v>
      </c>
      <c r="U195" s="813">
        <v>37</v>
      </c>
      <c r="V195" s="813">
        <v>31</v>
      </c>
      <c r="W195" s="813">
        <v>149</v>
      </c>
      <c r="X195" s="815">
        <v>483</v>
      </c>
    </row>
    <row r="196" spans="1:24" ht="18" customHeight="1">
      <c r="A196" s="1088"/>
      <c r="B196" s="1093"/>
      <c r="C196" s="813" t="s">
        <v>16</v>
      </c>
      <c r="D196" s="849">
        <v>0</v>
      </c>
      <c r="E196" s="849">
        <v>0</v>
      </c>
      <c r="F196" s="849">
        <v>0</v>
      </c>
      <c r="G196" s="849">
        <v>0</v>
      </c>
      <c r="H196" s="849">
        <v>0</v>
      </c>
      <c r="I196" s="849">
        <v>0</v>
      </c>
      <c r="J196" s="849">
        <f t="shared" si="52"/>
        <v>0</v>
      </c>
      <c r="K196" s="849">
        <f t="shared" si="52"/>
        <v>0</v>
      </c>
      <c r="L196" s="849">
        <f t="shared" si="52"/>
        <v>0</v>
      </c>
      <c r="M196" s="849">
        <f t="shared" si="52"/>
        <v>0</v>
      </c>
      <c r="N196" s="849">
        <f t="shared" si="52"/>
        <v>0</v>
      </c>
      <c r="O196" s="849">
        <f t="shared" si="52"/>
        <v>0</v>
      </c>
      <c r="P196" s="813">
        <v>2</v>
      </c>
      <c r="Q196" s="813">
        <v>4</v>
      </c>
      <c r="R196" s="813">
        <v>4</v>
      </c>
      <c r="S196" s="813">
        <v>10</v>
      </c>
      <c r="T196" s="813">
        <v>2</v>
      </c>
      <c r="U196" s="813">
        <v>2</v>
      </c>
      <c r="V196" s="813">
        <v>2</v>
      </c>
      <c r="W196" s="813">
        <v>6</v>
      </c>
      <c r="X196" s="815">
        <v>16</v>
      </c>
    </row>
    <row r="197" spans="1:24" ht="18" customHeight="1">
      <c r="A197" s="1094" t="s">
        <v>750</v>
      </c>
      <c r="B197" s="1095"/>
      <c r="C197" s="826" t="s">
        <v>17</v>
      </c>
      <c r="D197" s="854">
        <v>20</v>
      </c>
      <c r="E197" s="854">
        <v>76</v>
      </c>
      <c r="F197" s="855">
        <v>53</v>
      </c>
      <c r="G197" s="855">
        <v>27</v>
      </c>
      <c r="H197" s="855">
        <f>SUM(D197:G197)</f>
        <v>176</v>
      </c>
      <c r="I197" s="825">
        <f aca="true" t="shared" si="53" ref="I197:O212">SUM(I195:I196)</f>
        <v>0</v>
      </c>
      <c r="J197" s="825">
        <f t="shared" si="52"/>
        <v>0</v>
      </c>
      <c r="K197" s="825">
        <f t="shared" si="52"/>
        <v>0</v>
      </c>
      <c r="L197" s="825">
        <f t="shared" si="52"/>
        <v>0</v>
      </c>
      <c r="M197" s="825">
        <f t="shared" si="52"/>
        <v>0</v>
      </c>
      <c r="N197" s="825">
        <f t="shared" si="52"/>
        <v>0</v>
      </c>
      <c r="O197" s="825">
        <f t="shared" si="52"/>
        <v>0</v>
      </c>
      <c r="P197" s="856">
        <f aca="true" t="shared" si="54" ref="P197:X200">SUM(P185,P189,P193)</f>
        <v>140</v>
      </c>
      <c r="Q197" s="856">
        <f t="shared" si="54"/>
        <v>109</v>
      </c>
      <c r="R197" s="856">
        <f t="shared" si="54"/>
        <v>99</v>
      </c>
      <c r="S197" s="856">
        <f t="shared" si="54"/>
        <v>348</v>
      </c>
      <c r="T197" s="856">
        <f t="shared" si="54"/>
        <v>102</v>
      </c>
      <c r="U197" s="856">
        <f t="shared" si="54"/>
        <v>61</v>
      </c>
      <c r="V197" s="856">
        <f t="shared" si="54"/>
        <v>33</v>
      </c>
      <c r="W197" s="856">
        <f t="shared" si="54"/>
        <v>196</v>
      </c>
      <c r="X197" s="856">
        <f t="shared" si="54"/>
        <v>720</v>
      </c>
    </row>
    <row r="198" spans="1:24" ht="18" customHeight="1">
      <c r="A198" s="1094"/>
      <c r="B198" s="1095"/>
      <c r="C198" s="826" t="s">
        <v>18</v>
      </c>
      <c r="D198" s="854">
        <v>22</v>
      </c>
      <c r="E198" s="854">
        <v>85</v>
      </c>
      <c r="F198" s="855">
        <v>50</v>
      </c>
      <c r="G198" s="855">
        <v>20</v>
      </c>
      <c r="H198" s="855">
        <f>SUM(D198:G198)</f>
        <v>177</v>
      </c>
      <c r="I198" s="825">
        <f t="shared" si="53"/>
        <v>0</v>
      </c>
      <c r="J198" s="825">
        <f t="shared" si="52"/>
        <v>0</v>
      </c>
      <c r="K198" s="825">
        <f t="shared" si="52"/>
        <v>0</v>
      </c>
      <c r="L198" s="825">
        <f t="shared" si="52"/>
        <v>0</v>
      </c>
      <c r="M198" s="825">
        <f t="shared" si="52"/>
        <v>0</v>
      </c>
      <c r="N198" s="825">
        <f t="shared" si="52"/>
        <v>0</v>
      </c>
      <c r="O198" s="825">
        <f t="shared" si="52"/>
        <v>0</v>
      </c>
      <c r="P198" s="856">
        <f t="shared" si="54"/>
        <v>107</v>
      </c>
      <c r="Q198" s="856">
        <f t="shared" si="54"/>
        <v>153</v>
      </c>
      <c r="R198" s="856">
        <f t="shared" si="54"/>
        <v>142</v>
      </c>
      <c r="S198" s="856">
        <f t="shared" si="54"/>
        <v>402</v>
      </c>
      <c r="T198" s="856">
        <f t="shared" si="54"/>
        <v>99</v>
      </c>
      <c r="U198" s="856">
        <f t="shared" si="54"/>
        <v>84</v>
      </c>
      <c r="V198" s="856">
        <f t="shared" si="54"/>
        <v>61</v>
      </c>
      <c r="W198" s="856">
        <f t="shared" si="54"/>
        <v>244</v>
      </c>
      <c r="X198" s="856">
        <f t="shared" si="54"/>
        <v>823</v>
      </c>
    </row>
    <row r="199" spans="1:24" ht="18" customHeight="1">
      <c r="A199" s="1094"/>
      <c r="B199" s="1095"/>
      <c r="C199" s="826" t="s">
        <v>14</v>
      </c>
      <c r="D199" s="854">
        <v>42</v>
      </c>
      <c r="E199" s="854">
        <v>160</v>
      </c>
      <c r="F199" s="855">
        <v>103</v>
      </c>
      <c r="G199" s="855">
        <v>47</v>
      </c>
      <c r="H199" s="855">
        <f>SUM(D199:G199)</f>
        <v>352</v>
      </c>
      <c r="I199" s="825">
        <f t="shared" si="53"/>
        <v>0</v>
      </c>
      <c r="J199" s="825">
        <f t="shared" si="52"/>
        <v>0</v>
      </c>
      <c r="K199" s="825">
        <f t="shared" si="52"/>
        <v>0</v>
      </c>
      <c r="L199" s="825">
        <f t="shared" si="52"/>
        <v>0</v>
      </c>
      <c r="M199" s="825">
        <f t="shared" si="52"/>
        <v>0</v>
      </c>
      <c r="N199" s="825">
        <f t="shared" si="52"/>
        <v>0</v>
      </c>
      <c r="O199" s="825">
        <f t="shared" si="52"/>
        <v>0</v>
      </c>
      <c r="P199" s="856">
        <f t="shared" si="54"/>
        <v>247</v>
      </c>
      <c r="Q199" s="856">
        <f t="shared" si="54"/>
        <v>262</v>
      </c>
      <c r="R199" s="856">
        <f t="shared" si="54"/>
        <v>241</v>
      </c>
      <c r="S199" s="856">
        <f t="shared" si="54"/>
        <v>750</v>
      </c>
      <c r="T199" s="856">
        <f t="shared" si="54"/>
        <v>201</v>
      </c>
      <c r="U199" s="856">
        <f t="shared" si="54"/>
        <v>145</v>
      </c>
      <c r="V199" s="856">
        <f t="shared" si="54"/>
        <v>94</v>
      </c>
      <c r="W199" s="856">
        <f t="shared" si="54"/>
        <v>440</v>
      </c>
      <c r="X199" s="856">
        <f t="shared" si="54"/>
        <v>1542</v>
      </c>
    </row>
    <row r="200" spans="1:24" ht="19.5" customHeight="1">
      <c r="A200" s="1096"/>
      <c r="B200" s="1097"/>
      <c r="C200" s="826" t="s">
        <v>16</v>
      </c>
      <c r="D200" s="854">
        <v>2</v>
      </c>
      <c r="E200" s="854">
        <v>3</v>
      </c>
      <c r="F200" s="855">
        <v>3</v>
      </c>
      <c r="G200" s="855">
        <v>2</v>
      </c>
      <c r="H200" s="855">
        <f>SUM(D200:G200)</f>
        <v>10</v>
      </c>
      <c r="I200" s="825">
        <f t="shared" si="53"/>
        <v>0</v>
      </c>
      <c r="J200" s="825">
        <f t="shared" si="52"/>
        <v>0</v>
      </c>
      <c r="K200" s="825">
        <f t="shared" si="52"/>
        <v>0</v>
      </c>
      <c r="L200" s="825">
        <f t="shared" si="52"/>
        <v>0</v>
      </c>
      <c r="M200" s="825">
        <f t="shared" si="52"/>
        <v>0</v>
      </c>
      <c r="N200" s="825">
        <f t="shared" si="52"/>
        <v>0</v>
      </c>
      <c r="O200" s="825">
        <f t="shared" si="52"/>
        <v>0</v>
      </c>
      <c r="P200" s="856">
        <f t="shared" si="54"/>
        <v>7</v>
      </c>
      <c r="Q200" s="856">
        <f t="shared" si="54"/>
        <v>7</v>
      </c>
      <c r="R200" s="856">
        <f t="shared" si="54"/>
        <v>7</v>
      </c>
      <c r="S200" s="856">
        <f t="shared" si="54"/>
        <v>21</v>
      </c>
      <c r="T200" s="856">
        <f t="shared" si="54"/>
        <v>5</v>
      </c>
      <c r="U200" s="856">
        <f t="shared" si="54"/>
        <v>5</v>
      </c>
      <c r="V200" s="856">
        <f t="shared" si="54"/>
        <v>4</v>
      </c>
      <c r="W200" s="856">
        <f t="shared" si="54"/>
        <v>14</v>
      </c>
      <c r="X200" s="856">
        <f t="shared" si="54"/>
        <v>45</v>
      </c>
    </row>
    <row r="201" spans="1:24" ht="18" customHeight="1">
      <c r="A201" s="1086">
        <v>42</v>
      </c>
      <c r="B201" s="1073" t="s">
        <v>563</v>
      </c>
      <c r="C201" s="846" t="s">
        <v>17</v>
      </c>
      <c r="D201" s="857">
        <v>0</v>
      </c>
      <c r="E201" s="857">
        <v>0</v>
      </c>
      <c r="F201" s="857">
        <v>0</v>
      </c>
      <c r="G201" s="857">
        <v>0</v>
      </c>
      <c r="H201" s="857">
        <v>0</v>
      </c>
      <c r="I201" s="849">
        <f t="shared" si="53"/>
        <v>0</v>
      </c>
      <c r="J201" s="849">
        <f t="shared" si="52"/>
        <v>0</v>
      </c>
      <c r="K201" s="849">
        <f t="shared" si="52"/>
        <v>0</v>
      </c>
      <c r="L201" s="849">
        <f t="shared" si="52"/>
        <v>0</v>
      </c>
      <c r="M201" s="849">
        <f t="shared" si="52"/>
        <v>0</v>
      </c>
      <c r="N201" s="849">
        <f t="shared" si="52"/>
        <v>0</v>
      </c>
      <c r="O201" s="849">
        <f t="shared" si="52"/>
        <v>0</v>
      </c>
      <c r="P201" s="858">
        <v>169</v>
      </c>
      <c r="Q201" s="858">
        <v>106</v>
      </c>
      <c r="R201" s="858">
        <v>103</v>
      </c>
      <c r="S201" s="859">
        <v>378</v>
      </c>
      <c r="T201" s="858">
        <v>87</v>
      </c>
      <c r="U201" s="858">
        <v>65</v>
      </c>
      <c r="V201" s="858">
        <v>60</v>
      </c>
      <c r="W201" s="859">
        <v>212</v>
      </c>
      <c r="X201" s="858">
        <v>590</v>
      </c>
    </row>
    <row r="202" spans="1:24" ht="18" customHeight="1">
      <c r="A202" s="1086"/>
      <c r="B202" s="1073"/>
      <c r="C202" s="846" t="s">
        <v>18</v>
      </c>
      <c r="D202" s="857">
        <v>0</v>
      </c>
      <c r="E202" s="857">
        <v>0</v>
      </c>
      <c r="F202" s="857">
        <v>0</v>
      </c>
      <c r="G202" s="857">
        <v>0</v>
      </c>
      <c r="H202" s="857">
        <v>0</v>
      </c>
      <c r="I202" s="849">
        <f t="shared" si="53"/>
        <v>0</v>
      </c>
      <c r="J202" s="849">
        <f t="shared" si="52"/>
        <v>0</v>
      </c>
      <c r="K202" s="849">
        <f t="shared" si="52"/>
        <v>0</v>
      </c>
      <c r="L202" s="849">
        <f t="shared" si="52"/>
        <v>0</v>
      </c>
      <c r="M202" s="849">
        <f t="shared" si="52"/>
        <v>0</v>
      </c>
      <c r="N202" s="849">
        <f t="shared" si="52"/>
        <v>0</v>
      </c>
      <c r="O202" s="849">
        <f t="shared" si="52"/>
        <v>0</v>
      </c>
      <c r="P202" s="858">
        <v>232</v>
      </c>
      <c r="Q202" s="858">
        <v>211</v>
      </c>
      <c r="R202" s="858">
        <v>189</v>
      </c>
      <c r="S202" s="859">
        <v>632</v>
      </c>
      <c r="T202" s="858">
        <v>163</v>
      </c>
      <c r="U202" s="858">
        <v>147</v>
      </c>
      <c r="V202" s="858">
        <v>137</v>
      </c>
      <c r="W202" s="859">
        <v>447</v>
      </c>
      <c r="X202" s="858">
        <v>1079</v>
      </c>
    </row>
    <row r="203" spans="1:24" ht="18" customHeight="1">
      <c r="A203" s="1086"/>
      <c r="B203" s="1073"/>
      <c r="C203" s="846" t="s">
        <v>14</v>
      </c>
      <c r="D203" s="857">
        <v>0</v>
      </c>
      <c r="E203" s="857">
        <v>0</v>
      </c>
      <c r="F203" s="857">
        <v>0</v>
      </c>
      <c r="G203" s="857">
        <v>0</v>
      </c>
      <c r="H203" s="857">
        <v>0</v>
      </c>
      <c r="I203" s="849">
        <f t="shared" si="53"/>
        <v>0</v>
      </c>
      <c r="J203" s="849">
        <f t="shared" si="53"/>
        <v>0</v>
      </c>
      <c r="K203" s="849">
        <f t="shared" si="53"/>
        <v>0</v>
      </c>
      <c r="L203" s="849">
        <f t="shared" si="53"/>
        <v>0</v>
      </c>
      <c r="M203" s="849">
        <f t="shared" si="53"/>
        <v>0</v>
      </c>
      <c r="N203" s="849">
        <f t="shared" si="53"/>
        <v>0</v>
      </c>
      <c r="O203" s="849">
        <f t="shared" si="53"/>
        <v>0</v>
      </c>
      <c r="P203" s="858">
        <v>401</v>
      </c>
      <c r="Q203" s="858">
        <v>317</v>
      </c>
      <c r="R203" s="858">
        <v>292</v>
      </c>
      <c r="S203" s="859">
        <v>1010</v>
      </c>
      <c r="T203" s="858">
        <v>250</v>
      </c>
      <c r="U203" s="858">
        <v>212</v>
      </c>
      <c r="V203" s="858">
        <v>197</v>
      </c>
      <c r="W203" s="859">
        <v>659</v>
      </c>
      <c r="X203" s="858">
        <v>1669</v>
      </c>
    </row>
    <row r="204" spans="1:24" ht="18" customHeight="1">
      <c r="A204" s="1086"/>
      <c r="B204" s="1073"/>
      <c r="C204" s="846" t="s">
        <v>16</v>
      </c>
      <c r="D204" s="857">
        <v>0</v>
      </c>
      <c r="E204" s="857">
        <v>0</v>
      </c>
      <c r="F204" s="857">
        <v>0</v>
      </c>
      <c r="G204" s="857">
        <v>0</v>
      </c>
      <c r="H204" s="857">
        <v>0</v>
      </c>
      <c r="I204" s="849">
        <f t="shared" si="53"/>
        <v>0</v>
      </c>
      <c r="J204" s="849">
        <f t="shared" si="53"/>
        <v>0</v>
      </c>
      <c r="K204" s="849">
        <f t="shared" si="53"/>
        <v>0</v>
      </c>
      <c r="L204" s="849">
        <f t="shared" si="53"/>
        <v>0</v>
      </c>
      <c r="M204" s="849">
        <f t="shared" si="53"/>
        <v>0</v>
      </c>
      <c r="N204" s="849">
        <f t="shared" si="53"/>
        <v>0</v>
      </c>
      <c r="O204" s="849">
        <f t="shared" si="53"/>
        <v>0</v>
      </c>
      <c r="P204" s="858">
        <v>10</v>
      </c>
      <c r="Q204" s="858">
        <v>9</v>
      </c>
      <c r="R204" s="858">
        <v>10</v>
      </c>
      <c r="S204" s="859">
        <v>29</v>
      </c>
      <c r="T204" s="858">
        <v>7</v>
      </c>
      <c r="U204" s="858">
        <v>6</v>
      </c>
      <c r="V204" s="858">
        <v>6</v>
      </c>
      <c r="W204" s="859">
        <v>19</v>
      </c>
      <c r="X204" s="858">
        <v>48</v>
      </c>
    </row>
    <row r="205" spans="1:24" ht="18" customHeight="1">
      <c r="A205" s="1086">
        <v>43</v>
      </c>
      <c r="B205" s="1073" t="s">
        <v>693</v>
      </c>
      <c r="C205" s="846" t="s">
        <v>17</v>
      </c>
      <c r="D205" s="857">
        <v>0</v>
      </c>
      <c r="E205" s="857">
        <v>0</v>
      </c>
      <c r="F205" s="857">
        <v>0</v>
      </c>
      <c r="G205" s="857">
        <v>0</v>
      </c>
      <c r="H205" s="857">
        <v>0</v>
      </c>
      <c r="I205" s="849">
        <f t="shared" si="53"/>
        <v>0</v>
      </c>
      <c r="J205" s="849">
        <f t="shared" si="53"/>
        <v>0</v>
      </c>
      <c r="K205" s="849">
        <f t="shared" si="53"/>
        <v>0</v>
      </c>
      <c r="L205" s="849">
        <f t="shared" si="53"/>
        <v>0</v>
      </c>
      <c r="M205" s="849">
        <f t="shared" si="53"/>
        <v>0</v>
      </c>
      <c r="N205" s="849">
        <f t="shared" si="53"/>
        <v>0</v>
      </c>
      <c r="O205" s="849">
        <f t="shared" si="53"/>
        <v>0</v>
      </c>
      <c r="P205" s="858">
        <v>29</v>
      </c>
      <c r="Q205" s="858">
        <v>30</v>
      </c>
      <c r="R205" s="858">
        <v>45</v>
      </c>
      <c r="S205" s="859">
        <v>104</v>
      </c>
      <c r="T205" s="858">
        <v>19</v>
      </c>
      <c r="U205" s="858">
        <v>23</v>
      </c>
      <c r="V205" s="858">
        <v>16</v>
      </c>
      <c r="W205" s="859">
        <v>58</v>
      </c>
      <c r="X205" s="858">
        <v>162</v>
      </c>
    </row>
    <row r="206" spans="1:24" ht="18" customHeight="1">
      <c r="A206" s="1086"/>
      <c r="B206" s="1073"/>
      <c r="C206" s="846" t="s">
        <v>18</v>
      </c>
      <c r="D206" s="857">
        <v>0</v>
      </c>
      <c r="E206" s="857">
        <v>0</v>
      </c>
      <c r="F206" s="857">
        <v>0</v>
      </c>
      <c r="G206" s="857">
        <v>0</v>
      </c>
      <c r="H206" s="857">
        <v>0</v>
      </c>
      <c r="I206" s="849">
        <f t="shared" si="53"/>
        <v>0</v>
      </c>
      <c r="J206" s="849">
        <f t="shared" si="53"/>
        <v>0</v>
      </c>
      <c r="K206" s="849">
        <f t="shared" si="53"/>
        <v>0</v>
      </c>
      <c r="L206" s="849">
        <f t="shared" si="53"/>
        <v>0</v>
      </c>
      <c r="M206" s="849">
        <f t="shared" si="53"/>
        <v>0</v>
      </c>
      <c r="N206" s="849">
        <f t="shared" si="53"/>
        <v>0</v>
      </c>
      <c r="O206" s="849">
        <f t="shared" si="53"/>
        <v>0</v>
      </c>
      <c r="P206" s="858">
        <v>13</v>
      </c>
      <c r="Q206" s="858">
        <v>8</v>
      </c>
      <c r="R206" s="858">
        <v>21</v>
      </c>
      <c r="S206" s="859">
        <v>42</v>
      </c>
      <c r="T206" s="858">
        <v>34</v>
      </c>
      <c r="U206" s="858">
        <v>35</v>
      </c>
      <c r="V206" s="858">
        <v>28</v>
      </c>
      <c r="W206" s="859">
        <v>97</v>
      </c>
      <c r="X206" s="858">
        <v>139</v>
      </c>
    </row>
    <row r="207" spans="1:24" ht="18" customHeight="1">
      <c r="A207" s="1086"/>
      <c r="B207" s="1073"/>
      <c r="C207" s="846" t="s">
        <v>14</v>
      </c>
      <c r="D207" s="857">
        <v>0</v>
      </c>
      <c r="E207" s="857">
        <v>0</v>
      </c>
      <c r="F207" s="857">
        <v>0</v>
      </c>
      <c r="G207" s="857">
        <v>0</v>
      </c>
      <c r="H207" s="857">
        <v>0</v>
      </c>
      <c r="I207" s="849">
        <f t="shared" si="53"/>
        <v>0</v>
      </c>
      <c r="J207" s="849">
        <f t="shared" si="53"/>
        <v>0</v>
      </c>
      <c r="K207" s="849">
        <f t="shared" si="53"/>
        <v>0</v>
      </c>
      <c r="L207" s="849">
        <f t="shared" si="53"/>
        <v>0</v>
      </c>
      <c r="M207" s="849">
        <f t="shared" si="53"/>
        <v>0</v>
      </c>
      <c r="N207" s="849">
        <f t="shared" si="53"/>
        <v>0</v>
      </c>
      <c r="O207" s="849">
        <f t="shared" si="53"/>
        <v>0</v>
      </c>
      <c r="P207" s="858">
        <v>42</v>
      </c>
      <c r="Q207" s="858">
        <v>38</v>
      </c>
      <c r="R207" s="858">
        <v>66</v>
      </c>
      <c r="S207" s="858">
        <v>146</v>
      </c>
      <c r="T207" s="858">
        <v>53</v>
      </c>
      <c r="U207" s="858">
        <v>58</v>
      </c>
      <c r="V207" s="858">
        <v>44</v>
      </c>
      <c r="W207" s="858">
        <v>155</v>
      </c>
      <c r="X207" s="858">
        <v>301</v>
      </c>
    </row>
    <row r="208" spans="1:24" ht="18" customHeight="1">
      <c r="A208" s="1086"/>
      <c r="B208" s="1073"/>
      <c r="C208" s="846" t="s">
        <v>16</v>
      </c>
      <c r="D208" s="857">
        <v>0</v>
      </c>
      <c r="E208" s="857">
        <v>0</v>
      </c>
      <c r="F208" s="857">
        <v>0</v>
      </c>
      <c r="G208" s="857">
        <v>0</v>
      </c>
      <c r="H208" s="857">
        <v>0</v>
      </c>
      <c r="I208" s="849">
        <f t="shared" si="53"/>
        <v>0</v>
      </c>
      <c r="J208" s="849">
        <f t="shared" si="53"/>
        <v>0</v>
      </c>
      <c r="K208" s="849">
        <f t="shared" si="53"/>
        <v>0</v>
      </c>
      <c r="L208" s="849">
        <f t="shared" si="53"/>
        <v>0</v>
      </c>
      <c r="M208" s="849">
        <f t="shared" si="53"/>
        <v>0</v>
      </c>
      <c r="N208" s="849">
        <f t="shared" si="53"/>
        <v>0</v>
      </c>
      <c r="O208" s="849">
        <f t="shared" si="53"/>
        <v>0</v>
      </c>
      <c r="P208" s="858">
        <v>1</v>
      </c>
      <c r="Q208" s="858">
        <v>2</v>
      </c>
      <c r="R208" s="858">
        <v>3</v>
      </c>
      <c r="S208" s="859">
        <v>6</v>
      </c>
      <c r="T208" s="858">
        <v>2</v>
      </c>
      <c r="U208" s="858">
        <v>2</v>
      </c>
      <c r="V208" s="858">
        <v>2</v>
      </c>
      <c r="W208" s="859">
        <v>6</v>
      </c>
      <c r="X208" s="858">
        <v>12</v>
      </c>
    </row>
    <row r="209" spans="1:24" ht="18" customHeight="1">
      <c r="A209" s="1078" t="s">
        <v>751</v>
      </c>
      <c r="B209" s="1078"/>
      <c r="C209" s="832" t="s">
        <v>17</v>
      </c>
      <c r="D209" s="845">
        <f aca="true" t="shared" si="55" ref="D209:H212">D201+D205</f>
        <v>0</v>
      </c>
      <c r="E209" s="845">
        <f t="shared" si="55"/>
        <v>0</v>
      </c>
      <c r="F209" s="845">
        <f t="shared" si="55"/>
        <v>0</v>
      </c>
      <c r="G209" s="845">
        <f t="shared" si="55"/>
        <v>0</v>
      </c>
      <c r="H209" s="826">
        <f t="shared" si="55"/>
        <v>0</v>
      </c>
      <c r="I209" s="825">
        <f t="shared" si="53"/>
        <v>0</v>
      </c>
      <c r="J209" s="825">
        <f t="shared" si="53"/>
        <v>0</v>
      </c>
      <c r="K209" s="825">
        <f t="shared" si="53"/>
        <v>0</v>
      </c>
      <c r="L209" s="825">
        <f t="shared" si="53"/>
        <v>0</v>
      </c>
      <c r="M209" s="825">
        <f t="shared" si="53"/>
        <v>0</v>
      </c>
      <c r="N209" s="825">
        <f t="shared" si="53"/>
        <v>0</v>
      </c>
      <c r="O209" s="825">
        <f t="shared" si="53"/>
        <v>0</v>
      </c>
      <c r="P209" s="826">
        <f aca="true" t="shared" si="56" ref="P209:X212">P201+P205</f>
        <v>198</v>
      </c>
      <c r="Q209" s="845">
        <f t="shared" si="56"/>
        <v>136</v>
      </c>
      <c r="R209" s="845">
        <f t="shared" si="56"/>
        <v>148</v>
      </c>
      <c r="S209" s="845">
        <f t="shared" si="56"/>
        <v>482</v>
      </c>
      <c r="T209" s="845">
        <f t="shared" si="56"/>
        <v>106</v>
      </c>
      <c r="U209" s="845">
        <f t="shared" si="56"/>
        <v>88</v>
      </c>
      <c r="V209" s="845">
        <f t="shared" si="56"/>
        <v>76</v>
      </c>
      <c r="W209" s="845">
        <f t="shared" si="56"/>
        <v>270</v>
      </c>
      <c r="X209" s="845">
        <f t="shared" si="56"/>
        <v>752</v>
      </c>
    </row>
    <row r="210" spans="1:24" ht="18" customHeight="1">
      <c r="A210" s="1078"/>
      <c r="B210" s="1078"/>
      <c r="C210" s="832" t="s">
        <v>18</v>
      </c>
      <c r="D210" s="845">
        <f t="shared" si="55"/>
        <v>0</v>
      </c>
      <c r="E210" s="845">
        <f t="shared" si="55"/>
        <v>0</v>
      </c>
      <c r="F210" s="845">
        <f t="shared" si="55"/>
        <v>0</v>
      </c>
      <c r="G210" s="845">
        <f t="shared" si="55"/>
        <v>0</v>
      </c>
      <c r="H210" s="826">
        <f t="shared" si="55"/>
        <v>0</v>
      </c>
      <c r="I210" s="825">
        <f t="shared" si="53"/>
        <v>0</v>
      </c>
      <c r="J210" s="825">
        <f t="shared" si="53"/>
        <v>0</v>
      </c>
      <c r="K210" s="825">
        <f t="shared" si="53"/>
        <v>0</v>
      </c>
      <c r="L210" s="825">
        <f t="shared" si="53"/>
        <v>0</v>
      </c>
      <c r="M210" s="825">
        <f t="shared" si="53"/>
        <v>0</v>
      </c>
      <c r="N210" s="825">
        <f t="shared" si="53"/>
        <v>0</v>
      </c>
      <c r="O210" s="825">
        <f t="shared" si="53"/>
        <v>0</v>
      </c>
      <c r="P210" s="826">
        <f t="shared" si="56"/>
        <v>245</v>
      </c>
      <c r="Q210" s="845">
        <f t="shared" si="56"/>
        <v>219</v>
      </c>
      <c r="R210" s="845">
        <f t="shared" si="56"/>
        <v>210</v>
      </c>
      <c r="S210" s="845">
        <f t="shared" si="56"/>
        <v>674</v>
      </c>
      <c r="T210" s="845">
        <f t="shared" si="56"/>
        <v>197</v>
      </c>
      <c r="U210" s="845">
        <f t="shared" si="56"/>
        <v>182</v>
      </c>
      <c r="V210" s="845">
        <f t="shared" si="56"/>
        <v>165</v>
      </c>
      <c r="W210" s="845">
        <f t="shared" si="56"/>
        <v>544</v>
      </c>
      <c r="X210" s="845">
        <f t="shared" si="56"/>
        <v>1218</v>
      </c>
    </row>
    <row r="211" spans="1:24" ht="18" customHeight="1">
      <c r="A211" s="1078"/>
      <c r="B211" s="1078"/>
      <c r="C211" s="832" t="s">
        <v>14</v>
      </c>
      <c r="D211" s="845">
        <f t="shared" si="55"/>
        <v>0</v>
      </c>
      <c r="E211" s="845">
        <f t="shared" si="55"/>
        <v>0</v>
      </c>
      <c r="F211" s="845">
        <f t="shared" si="55"/>
        <v>0</v>
      </c>
      <c r="G211" s="845">
        <f t="shared" si="55"/>
        <v>0</v>
      </c>
      <c r="H211" s="826">
        <f t="shared" si="55"/>
        <v>0</v>
      </c>
      <c r="I211" s="825">
        <f t="shared" si="53"/>
        <v>0</v>
      </c>
      <c r="J211" s="825">
        <f t="shared" si="53"/>
        <v>0</v>
      </c>
      <c r="K211" s="825">
        <f t="shared" si="53"/>
        <v>0</v>
      </c>
      <c r="L211" s="825">
        <f t="shared" si="53"/>
        <v>0</v>
      </c>
      <c r="M211" s="825">
        <f t="shared" si="53"/>
        <v>0</v>
      </c>
      <c r="N211" s="825">
        <f t="shared" si="53"/>
        <v>0</v>
      </c>
      <c r="O211" s="825">
        <f t="shared" si="53"/>
        <v>0</v>
      </c>
      <c r="P211" s="826">
        <f t="shared" si="56"/>
        <v>443</v>
      </c>
      <c r="Q211" s="845">
        <f t="shared" si="56"/>
        <v>355</v>
      </c>
      <c r="R211" s="845">
        <f t="shared" si="56"/>
        <v>358</v>
      </c>
      <c r="S211" s="845">
        <f t="shared" si="56"/>
        <v>1156</v>
      </c>
      <c r="T211" s="845">
        <f t="shared" si="56"/>
        <v>303</v>
      </c>
      <c r="U211" s="845">
        <f t="shared" si="56"/>
        <v>270</v>
      </c>
      <c r="V211" s="845">
        <f t="shared" si="56"/>
        <v>241</v>
      </c>
      <c r="W211" s="845">
        <f t="shared" si="56"/>
        <v>814</v>
      </c>
      <c r="X211" s="845">
        <f t="shared" si="56"/>
        <v>1970</v>
      </c>
    </row>
    <row r="212" spans="1:24" ht="18" customHeight="1">
      <c r="A212" s="1078"/>
      <c r="B212" s="1078"/>
      <c r="C212" s="832" t="s">
        <v>16</v>
      </c>
      <c r="D212" s="845">
        <f t="shared" si="55"/>
        <v>0</v>
      </c>
      <c r="E212" s="845">
        <f t="shared" si="55"/>
        <v>0</v>
      </c>
      <c r="F212" s="845">
        <f t="shared" si="55"/>
        <v>0</v>
      </c>
      <c r="G212" s="845">
        <f t="shared" si="55"/>
        <v>0</v>
      </c>
      <c r="H212" s="826">
        <f t="shared" si="55"/>
        <v>0</v>
      </c>
      <c r="I212" s="825">
        <f t="shared" si="53"/>
        <v>0</v>
      </c>
      <c r="J212" s="825">
        <f t="shared" si="53"/>
        <v>0</v>
      </c>
      <c r="K212" s="825">
        <f t="shared" si="53"/>
        <v>0</v>
      </c>
      <c r="L212" s="825">
        <f t="shared" si="53"/>
        <v>0</v>
      </c>
      <c r="M212" s="825">
        <f t="shared" si="53"/>
        <v>0</v>
      </c>
      <c r="N212" s="825">
        <f t="shared" si="53"/>
        <v>0</v>
      </c>
      <c r="O212" s="825">
        <f t="shared" si="53"/>
        <v>0</v>
      </c>
      <c r="P212" s="826">
        <f t="shared" si="56"/>
        <v>11</v>
      </c>
      <c r="Q212" s="845">
        <f t="shared" si="56"/>
        <v>11</v>
      </c>
      <c r="R212" s="845">
        <f t="shared" si="56"/>
        <v>13</v>
      </c>
      <c r="S212" s="845">
        <f t="shared" si="56"/>
        <v>35</v>
      </c>
      <c r="T212" s="845">
        <f t="shared" si="56"/>
        <v>9</v>
      </c>
      <c r="U212" s="845">
        <f t="shared" si="56"/>
        <v>8</v>
      </c>
      <c r="V212" s="845">
        <f t="shared" si="56"/>
        <v>8</v>
      </c>
      <c r="W212" s="845">
        <f t="shared" si="56"/>
        <v>25</v>
      </c>
      <c r="X212" s="845">
        <f t="shared" si="56"/>
        <v>60</v>
      </c>
    </row>
    <row r="213" spans="1:24" ht="18" customHeight="1">
      <c r="A213" s="1082">
        <v>44</v>
      </c>
      <c r="B213" s="1085" t="s">
        <v>592</v>
      </c>
      <c r="C213" s="834" t="s">
        <v>17</v>
      </c>
      <c r="D213" s="860">
        <v>0</v>
      </c>
      <c r="E213" s="860">
        <v>0</v>
      </c>
      <c r="F213" s="860">
        <v>0</v>
      </c>
      <c r="G213" s="860">
        <v>0</v>
      </c>
      <c r="H213" s="860">
        <v>0</v>
      </c>
      <c r="I213" s="860">
        <v>0</v>
      </c>
      <c r="J213" s="860">
        <v>0</v>
      </c>
      <c r="K213" s="860">
        <v>0</v>
      </c>
      <c r="L213" s="860">
        <v>0</v>
      </c>
      <c r="M213" s="860">
        <v>0</v>
      </c>
      <c r="N213" s="860">
        <v>0</v>
      </c>
      <c r="O213" s="860">
        <v>0</v>
      </c>
      <c r="P213" s="814">
        <v>445</v>
      </c>
      <c r="Q213" s="814">
        <v>408</v>
      </c>
      <c r="R213" s="814">
        <v>303</v>
      </c>
      <c r="S213" s="815">
        <v>1156</v>
      </c>
      <c r="T213" s="814">
        <v>219</v>
      </c>
      <c r="U213" s="814">
        <v>226</v>
      </c>
      <c r="V213" s="814">
        <v>201</v>
      </c>
      <c r="W213" s="815">
        <v>646</v>
      </c>
      <c r="X213" s="815">
        <v>1802</v>
      </c>
    </row>
    <row r="214" spans="1:24" ht="18" customHeight="1">
      <c r="A214" s="1082"/>
      <c r="B214" s="1085"/>
      <c r="C214" s="834" t="s">
        <v>18</v>
      </c>
      <c r="D214" s="860">
        <v>0</v>
      </c>
      <c r="E214" s="860">
        <v>0</v>
      </c>
      <c r="F214" s="860">
        <v>0</v>
      </c>
      <c r="G214" s="860">
        <v>0</v>
      </c>
      <c r="H214" s="860">
        <v>0</v>
      </c>
      <c r="I214" s="860">
        <v>0</v>
      </c>
      <c r="J214" s="860">
        <v>0</v>
      </c>
      <c r="K214" s="860">
        <v>0</v>
      </c>
      <c r="L214" s="860">
        <v>0</v>
      </c>
      <c r="M214" s="860">
        <v>0</v>
      </c>
      <c r="N214" s="860">
        <v>0</v>
      </c>
      <c r="O214" s="860">
        <v>0</v>
      </c>
      <c r="P214" s="814">
        <v>612</v>
      </c>
      <c r="Q214" s="814">
        <v>520</v>
      </c>
      <c r="R214" s="814">
        <v>522</v>
      </c>
      <c r="S214" s="815">
        <v>1654</v>
      </c>
      <c r="T214" s="814">
        <v>554</v>
      </c>
      <c r="U214" s="814">
        <v>490</v>
      </c>
      <c r="V214" s="814">
        <v>449</v>
      </c>
      <c r="W214" s="815">
        <v>1493</v>
      </c>
      <c r="X214" s="815">
        <v>3147</v>
      </c>
    </row>
    <row r="215" spans="1:24" ht="18" customHeight="1">
      <c r="A215" s="1082"/>
      <c r="B215" s="1085"/>
      <c r="C215" s="836" t="s">
        <v>14</v>
      </c>
      <c r="D215" s="815">
        <f aca="true" t="shared" si="57" ref="D215:H216">D207+D211</f>
        <v>0</v>
      </c>
      <c r="E215" s="815">
        <f t="shared" si="57"/>
        <v>0</v>
      </c>
      <c r="F215" s="815">
        <f t="shared" si="57"/>
        <v>0</v>
      </c>
      <c r="G215" s="815">
        <f t="shared" si="57"/>
        <v>0</v>
      </c>
      <c r="H215" s="815">
        <f t="shared" si="57"/>
        <v>0</v>
      </c>
      <c r="I215" s="837">
        <f aca="true" t="shared" si="58" ref="I215:O230">SUM(I213:I214)</f>
        <v>0</v>
      </c>
      <c r="J215" s="837">
        <f t="shared" si="58"/>
        <v>0</v>
      </c>
      <c r="K215" s="837">
        <f t="shared" si="58"/>
        <v>0</v>
      </c>
      <c r="L215" s="837">
        <f t="shared" si="58"/>
        <v>0</v>
      </c>
      <c r="M215" s="837">
        <f t="shared" si="58"/>
        <v>0</v>
      </c>
      <c r="N215" s="837">
        <f t="shared" si="58"/>
        <v>0</v>
      </c>
      <c r="O215" s="837">
        <f t="shared" si="58"/>
        <v>0</v>
      </c>
      <c r="P215" s="814">
        <v>1057</v>
      </c>
      <c r="Q215" s="814">
        <v>928</v>
      </c>
      <c r="R215" s="814">
        <v>825</v>
      </c>
      <c r="S215" s="815">
        <v>2810</v>
      </c>
      <c r="T215" s="814">
        <v>773</v>
      </c>
      <c r="U215" s="814">
        <v>716</v>
      </c>
      <c r="V215" s="814">
        <v>650</v>
      </c>
      <c r="W215" s="815">
        <v>2139</v>
      </c>
      <c r="X215" s="815">
        <v>4949</v>
      </c>
    </row>
    <row r="216" spans="1:24" ht="18.75" customHeight="1">
      <c r="A216" s="1082"/>
      <c r="B216" s="1085"/>
      <c r="C216" s="834" t="s">
        <v>16</v>
      </c>
      <c r="D216" s="815">
        <f t="shared" si="57"/>
        <v>0</v>
      </c>
      <c r="E216" s="815">
        <f t="shared" si="57"/>
        <v>0</v>
      </c>
      <c r="F216" s="815">
        <f t="shared" si="57"/>
        <v>0</v>
      </c>
      <c r="G216" s="815">
        <f t="shared" si="57"/>
        <v>0</v>
      </c>
      <c r="H216" s="815">
        <f t="shared" si="57"/>
        <v>0</v>
      </c>
      <c r="I216" s="837">
        <f t="shared" si="58"/>
        <v>0</v>
      </c>
      <c r="J216" s="837">
        <f t="shared" si="58"/>
        <v>0</v>
      </c>
      <c r="K216" s="837">
        <f t="shared" si="58"/>
        <v>0</v>
      </c>
      <c r="L216" s="837">
        <f t="shared" si="58"/>
        <v>0</v>
      </c>
      <c r="M216" s="837">
        <f t="shared" si="58"/>
        <v>0</v>
      </c>
      <c r="N216" s="837">
        <f t="shared" si="58"/>
        <v>0</v>
      </c>
      <c r="O216" s="837">
        <f t="shared" si="58"/>
        <v>0</v>
      </c>
      <c r="P216" s="814">
        <v>24</v>
      </c>
      <c r="Q216" s="814">
        <v>22</v>
      </c>
      <c r="R216" s="814">
        <v>20</v>
      </c>
      <c r="S216" s="815">
        <v>66</v>
      </c>
      <c r="T216" s="814">
        <v>18</v>
      </c>
      <c r="U216" s="814">
        <v>18</v>
      </c>
      <c r="V216" s="814">
        <v>16</v>
      </c>
      <c r="W216" s="815">
        <v>52</v>
      </c>
      <c r="X216" s="815">
        <v>118</v>
      </c>
    </row>
    <row r="217" spans="1:24" ht="18" customHeight="1">
      <c r="A217" s="1082">
        <v>45</v>
      </c>
      <c r="B217" s="1085" t="s">
        <v>596</v>
      </c>
      <c r="C217" s="834" t="s">
        <v>17</v>
      </c>
      <c r="D217" s="815">
        <f aca="true" t="shared" si="59" ref="D217:H220">D209+D213</f>
        <v>0</v>
      </c>
      <c r="E217" s="815">
        <f t="shared" si="59"/>
        <v>0</v>
      </c>
      <c r="F217" s="815">
        <f t="shared" si="59"/>
        <v>0</v>
      </c>
      <c r="G217" s="815">
        <f t="shared" si="59"/>
        <v>0</v>
      </c>
      <c r="H217" s="815">
        <f t="shared" si="59"/>
        <v>0</v>
      </c>
      <c r="I217" s="837">
        <f t="shared" si="58"/>
        <v>0</v>
      </c>
      <c r="J217" s="837">
        <f t="shared" si="58"/>
        <v>0</v>
      </c>
      <c r="K217" s="837">
        <f t="shared" si="58"/>
        <v>0</v>
      </c>
      <c r="L217" s="837">
        <f t="shared" si="58"/>
        <v>0</v>
      </c>
      <c r="M217" s="837">
        <f t="shared" si="58"/>
        <v>0</v>
      </c>
      <c r="N217" s="837">
        <f t="shared" si="58"/>
        <v>0</v>
      </c>
      <c r="O217" s="837">
        <f t="shared" si="58"/>
        <v>0</v>
      </c>
      <c r="P217" s="814">
        <v>56</v>
      </c>
      <c r="Q217" s="814">
        <v>33</v>
      </c>
      <c r="R217" s="814">
        <v>44</v>
      </c>
      <c r="S217" s="815">
        <v>133</v>
      </c>
      <c r="T217" s="814">
        <v>27</v>
      </c>
      <c r="U217" s="814">
        <v>21</v>
      </c>
      <c r="V217" s="814">
        <v>16</v>
      </c>
      <c r="W217" s="815">
        <v>64</v>
      </c>
      <c r="X217" s="815">
        <v>197</v>
      </c>
    </row>
    <row r="218" spans="1:24" ht="18" customHeight="1">
      <c r="A218" s="1082"/>
      <c r="B218" s="1085"/>
      <c r="C218" s="834" t="s">
        <v>18</v>
      </c>
      <c r="D218" s="815">
        <f t="shared" si="59"/>
        <v>0</v>
      </c>
      <c r="E218" s="815">
        <f t="shared" si="59"/>
        <v>0</v>
      </c>
      <c r="F218" s="815">
        <f t="shared" si="59"/>
        <v>0</v>
      </c>
      <c r="G218" s="815">
        <f t="shared" si="59"/>
        <v>0</v>
      </c>
      <c r="H218" s="815">
        <f t="shared" si="59"/>
        <v>0</v>
      </c>
      <c r="I218" s="837">
        <f t="shared" si="58"/>
        <v>0</v>
      </c>
      <c r="J218" s="837">
        <f t="shared" si="58"/>
        <v>0</v>
      </c>
      <c r="K218" s="837">
        <f t="shared" si="58"/>
        <v>0</v>
      </c>
      <c r="L218" s="837">
        <f t="shared" si="58"/>
        <v>0</v>
      </c>
      <c r="M218" s="837">
        <f t="shared" si="58"/>
        <v>0</v>
      </c>
      <c r="N218" s="837">
        <f t="shared" si="58"/>
        <v>0</v>
      </c>
      <c r="O218" s="837">
        <f t="shared" si="58"/>
        <v>0</v>
      </c>
      <c r="P218" s="814">
        <v>63</v>
      </c>
      <c r="Q218" s="814">
        <v>54</v>
      </c>
      <c r="R218" s="814">
        <v>73</v>
      </c>
      <c r="S218" s="815">
        <v>190</v>
      </c>
      <c r="T218" s="814">
        <v>75</v>
      </c>
      <c r="U218" s="814">
        <v>50</v>
      </c>
      <c r="V218" s="814">
        <v>50</v>
      </c>
      <c r="W218" s="815">
        <v>175</v>
      </c>
      <c r="X218" s="815">
        <v>365</v>
      </c>
    </row>
    <row r="219" spans="1:24" ht="18" customHeight="1">
      <c r="A219" s="1082"/>
      <c r="B219" s="1085"/>
      <c r="C219" s="836" t="s">
        <v>14</v>
      </c>
      <c r="D219" s="815">
        <f t="shared" si="59"/>
        <v>0</v>
      </c>
      <c r="E219" s="815">
        <f t="shared" si="59"/>
        <v>0</v>
      </c>
      <c r="F219" s="815">
        <f t="shared" si="59"/>
        <v>0</v>
      </c>
      <c r="G219" s="815">
        <f t="shared" si="59"/>
        <v>0</v>
      </c>
      <c r="H219" s="815">
        <f t="shared" si="59"/>
        <v>0</v>
      </c>
      <c r="I219" s="837">
        <f t="shared" si="58"/>
        <v>0</v>
      </c>
      <c r="J219" s="837">
        <f t="shared" si="58"/>
        <v>0</v>
      </c>
      <c r="K219" s="837">
        <f t="shared" si="58"/>
        <v>0</v>
      </c>
      <c r="L219" s="837">
        <f t="shared" si="58"/>
        <v>0</v>
      </c>
      <c r="M219" s="837">
        <f t="shared" si="58"/>
        <v>0</v>
      </c>
      <c r="N219" s="837">
        <f t="shared" si="58"/>
        <v>0</v>
      </c>
      <c r="O219" s="837">
        <f t="shared" si="58"/>
        <v>0</v>
      </c>
      <c r="P219" s="814">
        <v>119</v>
      </c>
      <c r="Q219" s="814">
        <v>87</v>
      </c>
      <c r="R219" s="814">
        <v>117</v>
      </c>
      <c r="S219" s="815">
        <v>323</v>
      </c>
      <c r="T219" s="814">
        <v>102</v>
      </c>
      <c r="U219" s="814">
        <v>71</v>
      </c>
      <c r="V219" s="814">
        <v>66</v>
      </c>
      <c r="W219" s="815">
        <v>239</v>
      </c>
      <c r="X219" s="815">
        <v>562</v>
      </c>
    </row>
    <row r="220" spans="1:24" ht="18" customHeight="1">
      <c r="A220" s="1082"/>
      <c r="B220" s="1085"/>
      <c r="C220" s="834" t="s">
        <v>16</v>
      </c>
      <c r="D220" s="815">
        <f t="shared" si="59"/>
        <v>0</v>
      </c>
      <c r="E220" s="815">
        <f t="shared" si="59"/>
        <v>0</v>
      </c>
      <c r="F220" s="815">
        <f t="shared" si="59"/>
        <v>0</v>
      </c>
      <c r="G220" s="815">
        <f t="shared" si="59"/>
        <v>0</v>
      </c>
      <c r="H220" s="815">
        <f t="shared" si="59"/>
        <v>0</v>
      </c>
      <c r="I220" s="837">
        <f t="shared" si="58"/>
        <v>0</v>
      </c>
      <c r="J220" s="837">
        <f t="shared" si="58"/>
        <v>0</v>
      </c>
      <c r="K220" s="837">
        <f t="shared" si="58"/>
        <v>0</v>
      </c>
      <c r="L220" s="837">
        <f t="shared" si="58"/>
        <v>0</v>
      </c>
      <c r="M220" s="837">
        <f t="shared" si="58"/>
        <v>0</v>
      </c>
      <c r="N220" s="837">
        <f t="shared" si="58"/>
        <v>0</v>
      </c>
      <c r="O220" s="837">
        <f t="shared" si="58"/>
        <v>0</v>
      </c>
      <c r="P220" s="814">
        <v>3</v>
      </c>
      <c r="Q220" s="814">
        <v>3</v>
      </c>
      <c r="R220" s="814">
        <v>3</v>
      </c>
      <c r="S220" s="815">
        <v>9</v>
      </c>
      <c r="T220" s="814">
        <v>3</v>
      </c>
      <c r="U220" s="814">
        <v>2</v>
      </c>
      <c r="V220" s="814">
        <v>2</v>
      </c>
      <c r="W220" s="815">
        <v>7</v>
      </c>
      <c r="X220" s="815">
        <v>16</v>
      </c>
    </row>
    <row r="221" spans="1:24" ht="18" customHeight="1">
      <c r="A221" s="1082">
        <v>46</v>
      </c>
      <c r="B221" s="1085" t="s">
        <v>601</v>
      </c>
      <c r="C221" s="834" t="s">
        <v>17</v>
      </c>
      <c r="D221" s="815">
        <f aca="true" t="shared" si="60" ref="D221:H236">D213+D217</f>
        <v>0</v>
      </c>
      <c r="E221" s="815">
        <f t="shared" si="60"/>
        <v>0</v>
      </c>
      <c r="F221" s="815">
        <f t="shared" si="60"/>
        <v>0</v>
      </c>
      <c r="G221" s="815">
        <f t="shared" si="60"/>
        <v>0</v>
      </c>
      <c r="H221" s="815">
        <f t="shared" si="60"/>
        <v>0</v>
      </c>
      <c r="I221" s="837">
        <f t="shared" si="58"/>
        <v>0</v>
      </c>
      <c r="J221" s="837">
        <f t="shared" si="58"/>
        <v>0</v>
      </c>
      <c r="K221" s="837">
        <f t="shared" si="58"/>
        <v>0</v>
      </c>
      <c r="L221" s="837">
        <f t="shared" si="58"/>
        <v>0</v>
      </c>
      <c r="M221" s="837">
        <f t="shared" si="58"/>
        <v>0</v>
      </c>
      <c r="N221" s="837">
        <f t="shared" si="58"/>
        <v>0</v>
      </c>
      <c r="O221" s="837">
        <f t="shared" si="58"/>
        <v>0</v>
      </c>
      <c r="P221" s="814">
        <v>60</v>
      </c>
      <c r="Q221" s="814">
        <v>64</v>
      </c>
      <c r="R221" s="814">
        <v>59</v>
      </c>
      <c r="S221" s="815">
        <v>183</v>
      </c>
      <c r="T221" s="814">
        <v>20</v>
      </c>
      <c r="U221" s="814">
        <v>39</v>
      </c>
      <c r="V221" s="814">
        <v>34</v>
      </c>
      <c r="W221" s="815">
        <v>93</v>
      </c>
      <c r="X221" s="815">
        <v>276</v>
      </c>
    </row>
    <row r="222" spans="1:24" ht="18" customHeight="1">
      <c r="A222" s="1082"/>
      <c r="B222" s="1085"/>
      <c r="C222" s="834" t="s">
        <v>18</v>
      </c>
      <c r="D222" s="815">
        <f t="shared" si="60"/>
        <v>0</v>
      </c>
      <c r="E222" s="815">
        <f t="shared" si="60"/>
        <v>0</v>
      </c>
      <c r="F222" s="815">
        <f t="shared" si="60"/>
        <v>0</v>
      </c>
      <c r="G222" s="815">
        <f t="shared" si="60"/>
        <v>0</v>
      </c>
      <c r="H222" s="815">
        <f t="shared" si="60"/>
        <v>0</v>
      </c>
      <c r="I222" s="837">
        <f t="shared" si="58"/>
        <v>0</v>
      </c>
      <c r="J222" s="837">
        <f t="shared" si="58"/>
        <v>0</v>
      </c>
      <c r="K222" s="837">
        <f t="shared" si="58"/>
        <v>0</v>
      </c>
      <c r="L222" s="837">
        <f t="shared" si="58"/>
        <v>0</v>
      </c>
      <c r="M222" s="837">
        <f t="shared" si="58"/>
        <v>0</v>
      </c>
      <c r="N222" s="837">
        <f t="shared" si="58"/>
        <v>0</v>
      </c>
      <c r="O222" s="837">
        <f t="shared" si="58"/>
        <v>0</v>
      </c>
      <c r="P222" s="814">
        <v>38</v>
      </c>
      <c r="Q222" s="814">
        <v>73</v>
      </c>
      <c r="R222" s="814">
        <v>46</v>
      </c>
      <c r="S222" s="815">
        <v>157</v>
      </c>
      <c r="T222" s="814">
        <v>43</v>
      </c>
      <c r="U222" s="814">
        <v>44</v>
      </c>
      <c r="V222" s="814">
        <v>34</v>
      </c>
      <c r="W222" s="815">
        <v>121</v>
      </c>
      <c r="X222" s="815">
        <v>278</v>
      </c>
    </row>
    <row r="223" spans="1:24" ht="18" customHeight="1">
      <c r="A223" s="1082"/>
      <c r="B223" s="1085"/>
      <c r="C223" s="836" t="s">
        <v>14</v>
      </c>
      <c r="D223" s="815">
        <f t="shared" si="60"/>
        <v>0</v>
      </c>
      <c r="E223" s="815">
        <f t="shared" si="60"/>
        <v>0</v>
      </c>
      <c r="F223" s="815">
        <f t="shared" si="60"/>
        <v>0</v>
      </c>
      <c r="G223" s="815">
        <f t="shared" si="60"/>
        <v>0</v>
      </c>
      <c r="H223" s="815">
        <f t="shared" si="60"/>
        <v>0</v>
      </c>
      <c r="I223" s="837">
        <f t="shared" si="58"/>
        <v>0</v>
      </c>
      <c r="J223" s="837">
        <f t="shared" si="58"/>
        <v>0</v>
      </c>
      <c r="K223" s="837">
        <f t="shared" si="58"/>
        <v>0</v>
      </c>
      <c r="L223" s="837">
        <f t="shared" si="58"/>
        <v>0</v>
      </c>
      <c r="M223" s="837">
        <f t="shared" si="58"/>
        <v>0</v>
      </c>
      <c r="N223" s="837">
        <f t="shared" si="58"/>
        <v>0</v>
      </c>
      <c r="O223" s="837">
        <f t="shared" si="58"/>
        <v>0</v>
      </c>
      <c r="P223" s="814">
        <v>98</v>
      </c>
      <c r="Q223" s="814">
        <v>137</v>
      </c>
      <c r="R223" s="814">
        <v>105</v>
      </c>
      <c r="S223" s="815">
        <v>340</v>
      </c>
      <c r="T223" s="814">
        <v>63</v>
      </c>
      <c r="U223" s="814">
        <v>83</v>
      </c>
      <c r="V223" s="814">
        <v>68</v>
      </c>
      <c r="W223" s="815">
        <v>214</v>
      </c>
      <c r="X223" s="815">
        <v>554</v>
      </c>
    </row>
    <row r="224" spans="1:24" ht="18" customHeight="1">
      <c r="A224" s="1082"/>
      <c r="B224" s="1085"/>
      <c r="C224" s="834" t="s">
        <v>16</v>
      </c>
      <c r="D224" s="815">
        <f t="shared" si="60"/>
        <v>0</v>
      </c>
      <c r="E224" s="815">
        <f t="shared" si="60"/>
        <v>0</v>
      </c>
      <c r="F224" s="815">
        <f t="shared" si="60"/>
        <v>0</v>
      </c>
      <c r="G224" s="815">
        <f t="shared" si="60"/>
        <v>0</v>
      </c>
      <c r="H224" s="815">
        <f t="shared" si="60"/>
        <v>0</v>
      </c>
      <c r="I224" s="837">
        <f t="shared" si="58"/>
        <v>0</v>
      </c>
      <c r="J224" s="837">
        <f t="shared" si="58"/>
        <v>0</v>
      </c>
      <c r="K224" s="837">
        <f t="shared" si="58"/>
        <v>0</v>
      </c>
      <c r="L224" s="837">
        <f t="shared" si="58"/>
        <v>0</v>
      </c>
      <c r="M224" s="837">
        <f t="shared" si="58"/>
        <v>0</v>
      </c>
      <c r="N224" s="837">
        <f t="shared" si="58"/>
        <v>0</v>
      </c>
      <c r="O224" s="837">
        <f t="shared" si="58"/>
        <v>0</v>
      </c>
      <c r="P224" s="814">
        <v>3</v>
      </c>
      <c r="Q224" s="814">
        <v>4</v>
      </c>
      <c r="R224" s="814">
        <v>4</v>
      </c>
      <c r="S224" s="815">
        <v>11</v>
      </c>
      <c r="T224" s="814">
        <v>2</v>
      </c>
      <c r="U224" s="814">
        <v>3</v>
      </c>
      <c r="V224" s="814">
        <v>2</v>
      </c>
      <c r="W224" s="815">
        <v>7</v>
      </c>
      <c r="X224" s="815">
        <v>18</v>
      </c>
    </row>
    <row r="225" spans="1:24" ht="18.75" customHeight="1">
      <c r="A225" s="1082">
        <v>47</v>
      </c>
      <c r="B225" s="1085" t="s">
        <v>605</v>
      </c>
      <c r="C225" s="834" t="s">
        <v>17</v>
      </c>
      <c r="D225" s="815">
        <f t="shared" si="60"/>
        <v>0</v>
      </c>
      <c r="E225" s="815">
        <f t="shared" si="60"/>
        <v>0</v>
      </c>
      <c r="F225" s="815">
        <f t="shared" si="60"/>
        <v>0</v>
      </c>
      <c r="G225" s="815">
        <f t="shared" si="60"/>
        <v>0</v>
      </c>
      <c r="H225" s="815">
        <f t="shared" si="60"/>
        <v>0</v>
      </c>
      <c r="I225" s="837">
        <f t="shared" si="58"/>
        <v>0</v>
      </c>
      <c r="J225" s="837">
        <f t="shared" si="58"/>
        <v>0</v>
      </c>
      <c r="K225" s="837">
        <f t="shared" si="58"/>
        <v>0</v>
      </c>
      <c r="L225" s="837">
        <f t="shared" si="58"/>
        <v>0</v>
      </c>
      <c r="M225" s="837">
        <f t="shared" si="58"/>
        <v>0</v>
      </c>
      <c r="N225" s="837">
        <f t="shared" si="58"/>
        <v>0</v>
      </c>
      <c r="O225" s="837">
        <f t="shared" si="58"/>
        <v>0</v>
      </c>
      <c r="P225" s="814">
        <v>60</v>
      </c>
      <c r="Q225" s="814">
        <v>37</v>
      </c>
      <c r="R225" s="814">
        <v>33</v>
      </c>
      <c r="S225" s="815">
        <v>120</v>
      </c>
      <c r="T225" s="814">
        <v>15</v>
      </c>
      <c r="U225" s="814">
        <v>6</v>
      </c>
      <c r="V225" s="814">
        <v>8</v>
      </c>
      <c r="W225" s="815">
        <v>29</v>
      </c>
      <c r="X225" s="815">
        <v>149</v>
      </c>
    </row>
    <row r="226" spans="1:24" ht="18.75" customHeight="1">
      <c r="A226" s="1082"/>
      <c r="B226" s="1085"/>
      <c r="C226" s="834" t="s">
        <v>18</v>
      </c>
      <c r="D226" s="815">
        <f t="shared" si="60"/>
        <v>0</v>
      </c>
      <c r="E226" s="815">
        <f t="shared" si="60"/>
        <v>0</v>
      </c>
      <c r="F226" s="815">
        <f t="shared" si="60"/>
        <v>0</v>
      </c>
      <c r="G226" s="815">
        <f t="shared" si="60"/>
        <v>0</v>
      </c>
      <c r="H226" s="815">
        <f t="shared" si="60"/>
        <v>0</v>
      </c>
      <c r="I226" s="837">
        <f t="shared" si="58"/>
        <v>0</v>
      </c>
      <c r="J226" s="837">
        <f t="shared" si="58"/>
        <v>0</v>
      </c>
      <c r="K226" s="837">
        <f t="shared" si="58"/>
        <v>0</v>
      </c>
      <c r="L226" s="837">
        <f t="shared" si="58"/>
        <v>0</v>
      </c>
      <c r="M226" s="837">
        <f t="shared" si="58"/>
        <v>0</v>
      </c>
      <c r="N226" s="837">
        <f t="shared" si="58"/>
        <v>0</v>
      </c>
      <c r="O226" s="837">
        <f t="shared" si="58"/>
        <v>0</v>
      </c>
      <c r="P226" s="814">
        <v>48</v>
      </c>
      <c r="Q226" s="814">
        <v>34</v>
      </c>
      <c r="R226" s="814">
        <v>23</v>
      </c>
      <c r="S226" s="815">
        <v>115</v>
      </c>
      <c r="T226" s="814">
        <v>18</v>
      </c>
      <c r="U226" s="814">
        <v>25</v>
      </c>
      <c r="V226" s="814">
        <v>23</v>
      </c>
      <c r="W226" s="815">
        <v>66</v>
      </c>
      <c r="X226" s="815">
        <v>181</v>
      </c>
    </row>
    <row r="227" spans="1:24" ht="18.75" customHeight="1">
      <c r="A227" s="1082"/>
      <c r="B227" s="1085"/>
      <c r="C227" s="836" t="s">
        <v>14</v>
      </c>
      <c r="D227" s="815">
        <f t="shared" si="60"/>
        <v>0</v>
      </c>
      <c r="E227" s="815">
        <f t="shared" si="60"/>
        <v>0</v>
      </c>
      <c r="F227" s="815">
        <f t="shared" si="60"/>
        <v>0</v>
      </c>
      <c r="G227" s="815">
        <f t="shared" si="60"/>
        <v>0</v>
      </c>
      <c r="H227" s="815">
        <f t="shared" si="60"/>
        <v>0</v>
      </c>
      <c r="I227" s="837">
        <f t="shared" si="58"/>
        <v>0</v>
      </c>
      <c r="J227" s="837">
        <f t="shared" si="58"/>
        <v>0</v>
      </c>
      <c r="K227" s="837">
        <f t="shared" si="58"/>
        <v>0</v>
      </c>
      <c r="L227" s="837">
        <f t="shared" si="58"/>
        <v>0</v>
      </c>
      <c r="M227" s="837">
        <f t="shared" si="58"/>
        <v>0</v>
      </c>
      <c r="N227" s="837">
        <f t="shared" si="58"/>
        <v>0</v>
      </c>
      <c r="O227" s="837">
        <f t="shared" si="58"/>
        <v>0</v>
      </c>
      <c r="P227" s="814">
        <f aca="true" t="shared" si="61" ref="P227:X227">P225+P226</f>
        <v>108</v>
      </c>
      <c r="Q227" s="814">
        <f t="shared" si="61"/>
        <v>71</v>
      </c>
      <c r="R227" s="814">
        <f t="shared" si="61"/>
        <v>56</v>
      </c>
      <c r="S227" s="814">
        <f t="shared" si="61"/>
        <v>235</v>
      </c>
      <c r="T227" s="814">
        <f t="shared" si="61"/>
        <v>33</v>
      </c>
      <c r="U227" s="814">
        <f t="shared" si="61"/>
        <v>31</v>
      </c>
      <c r="V227" s="814">
        <f t="shared" si="61"/>
        <v>31</v>
      </c>
      <c r="W227" s="814">
        <f t="shared" si="61"/>
        <v>95</v>
      </c>
      <c r="X227" s="814">
        <f t="shared" si="61"/>
        <v>330</v>
      </c>
    </row>
    <row r="228" spans="1:24" ht="18.75" customHeight="1">
      <c r="A228" s="1082"/>
      <c r="B228" s="1085"/>
      <c r="C228" s="834" t="s">
        <v>16</v>
      </c>
      <c r="D228" s="815">
        <f t="shared" si="60"/>
        <v>0</v>
      </c>
      <c r="E228" s="815">
        <f t="shared" si="60"/>
        <v>0</v>
      </c>
      <c r="F228" s="815">
        <f t="shared" si="60"/>
        <v>0</v>
      </c>
      <c r="G228" s="815">
        <f t="shared" si="60"/>
        <v>0</v>
      </c>
      <c r="H228" s="815">
        <f t="shared" si="60"/>
        <v>0</v>
      </c>
      <c r="I228" s="837">
        <f t="shared" si="58"/>
        <v>0</v>
      </c>
      <c r="J228" s="837">
        <f t="shared" si="58"/>
        <v>0</v>
      </c>
      <c r="K228" s="837">
        <f t="shared" si="58"/>
        <v>0</v>
      </c>
      <c r="L228" s="837">
        <f t="shared" si="58"/>
        <v>0</v>
      </c>
      <c r="M228" s="837">
        <f t="shared" si="58"/>
        <v>0</v>
      </c>
      <c r="N228" s="837">
        <f t="shared" si="58"/>
        <v>0</v>
      </c>
      <c r="O228" s="837">
        <f t="shared" si="58"/>
        <v>0</v>
      </c>
      <c r="P228" s="814">
        <v>3</v>
      </c>
      <c r="Q228" s="814">
        <v>2</v>
      </c>
      <c r="R228" s="814">
        <v>2</v>
      </c>
      <c r="S228" s="815">
        <v>7</v>
      </c>
      <c r="T228" s="814">
        <v>2</v>
      </c>
      <c r="U228" s="814">
        <v>2</v>
      </c>
      <c r="V228" s="814">
        <v>2</v>
      </c>
      <c r="W228" s="815">
        <v>6</v>
      </c>
      <c r="X228" s="815">
        <v>13</v>
      </c>
    </row>
    <row r="229" spans="1:24" ht="18.75" customHeight="1">
      <c r="A229" s="1082">
        <v>48</v>
      </c>
      <c r="B229" s="1085" t="s">
        <v>611</v>
      </c>
      <c r="C229" s="834" t="s">
        <v>17</v>
      </c>
      <c r="D229" s="815">
        <f t="shared" si="60"/>
        <v>0</v>
      </c>
      <c r="E229" s="815">
        <f t="shared" si="60"/>
        <v>0</v>
      </c>
      <c r="F229" s="815">
        <f t="shared" si="60"/>
        <v>0</v>
      </c>
      <c r="G229" s="815">
        <f t="shared" si="60"/>
        <v>0</v>
      </c>
      <c r="H229" s="815">
        <f t="shared" si="60"/>
        <v>0</v>
      </c>
      <c r="I229" s="837">
        <f t="shared" si="58"/>
        <v>0</v>
      </c>
      <c r="J229" s="837">
        <f t="shared" si="58"/>
        <v>0</v>
      </c>
      <c r="K229" s="837">
        <f t="shared" si="58"/>
        <v>0</v>
      </c>
      <c r="L229" s="837">
        <f t="shared" si="58"/>
        <v>0</v>
      </c>
      <c r="M229" s="837">
        <f t="shared" si="58"/>
        <v>0</v>
      </c>
      <c r="N229" s="837">
        <f t="shared" si="58"/>
        <v>0</v>
      </c>
      <c r="O229" s="837">
        <f t="shared" si="58"/>
        <v>0</v>
      </c>
      <c r="P229" s="814">
        <v>15</v>
      </c>
      <c r="Q229" s="814">
        <v>20</v>
      </c>
      <c r="R229" s="814">
        <v>14</v>
      </c>
      <c r="S229" s="815">
        <v>49</v>
      </c>
      <c r="T229" s="837">
        <v>8</v>
      </c>
      <c r="U229" s="837">
        <v>6</v>
      </c>
      <c r="V229" s="837">
        <v>0</v>
      </c>
      <c r="W229" s="815">
        <v>14</v>
      </c>
      <c r="X229" s="815">
        <v>63</v>
      </c>
    </row>
    <row r="230" spans="1:24" ht="18.75" customHeight="1">
      <c r="A230" s="1082"/>
      <c r="B230" s="1085"/>
      <c r="C230" s="834" t="s">
        <v>18</v>
      </c>
      <c r="D230" s="815">
        <f t="shared" si="60"/>
        <v>0</v>
      </c>
      <c r="E230" s="815">
        <f t="shared" si="60"/>
        <v>0</v>
      </c>
      <c r="F230" s="815">
        <f t="shared" si="60"/>
        <v>0</v>
      </c>
      <c r="G230" s="815">
        <f t="shared" si="60"/>
        <v>0</v>
      </c>
      <c r="H230" s="815">
        <f t="shared" si="60"/>
        <v>0</v>
      </c>
      <c r="I230" s="837">
        <f t="shared" si="58"/>
        <v>0</v>
      </c>
      <c r="J230" s="837">
        <f t="shared" si="58"/>
        <v>0</v>
      </c>
      <c r="K230" s="837">
        <f t="shared" si="58"/>
        <v>0</v>
      </c>
      <c r="L230" s="837">
        <f t="shared" si="58"/>
        <v>0</v>
      </c>
      <c r="M230" s="837">
        <f t="shared" si="58"/>
        <v>0</v>
      </c>
      <c r="N230" s="837">
        <f t="shared" si="58"/>
        <v>0</v>
      </c>
      <c r="O230" s="837">
        <f t="shared" si="58"/>
        <v>0</v>
      </c>
      <c r="P230" s="814">
        <v>9</v>
      </c>
      <c r="Q230" s="814">
        <v>9</v>
      </c>
      <c r="R230" s="814">
        <v>11</v>
      </c>
      <c r="S230" s="815">
        <v>29</v>
      </c>
      <c r="T230" s="837">
        <v>5</v>
      </c>
      <c r="U230" s="837">
        <v>4</v>
      </c>
      <c r="V230" s="837">
        <v>0</v>
      </c>
      <c r="W230" s="815">
        <v>9</v>
      </c>
      <c r="X230" s="815">
        <v>38</v>
      </c>
    </row>
    <row r="231" spans="1:24" ht="18.75" customHeight="1">
      <c r="A231" s="1082"/>
      <c r="B231" s="1085"/>
      <c r="C231" s="836" t="s">
        <v>14</v>
      </c>
      <c r="D231" s="815">
        <f t="shared" si="60"/>
        <v>0</v>
      </c>
      <c r="E231" s="815">
        <f t="shared" si="60"/>
        <v>0</v>
      </c>
      <c r="F231" s="815">
        <f t="shared" si="60"/>
        <v>0</v>
      </c>
      <c r="G231" s="815">
        <f t="shared" si="60"/>
        <v>0</v>
      </c>
      <c r="H231" s="815">
        <f t="shared" si="60"/>
        <v>0</v>
      </c>
      <c r="I231" s="837">
        <f aca="true" t="shared" si="62" ref="I231:O236">SUM(I229:I230)</f>
        <v>0</v>
      </c>
      <c r="J231" s="837">
        <f t="shared" si="62"/>
        <v>0</v>
      </c>
      <c r="K231" s="837">
        <f t="shared" si="62"/>
        <v>0</v>
      </c>
      <c r="L231" s="837">
        <f t="shared" si="62"/>
        <v>0</v>
      </c>
      <c r="M231" s="837">
        <f t="shared" si="62"/>
        <v>0</v>
      </c>
      <c r="N231" s="837">
        <f t="shared" si="62"/>
        <v>0</v>
      </c>
      <c r="O231" s="837">
        <f t="shared" si="62"/>
        <v>0</v>
      </c>
      <c r="P231" s="814">
        <v>24</v>
      </c>
      <c r="Q231" s="814">
        <v>29</v>
      </c>
      <c r="R231" s="814">
        <v>25</v>
      </c>
      <c r="S231" s="815">
        <v>78</v>
      </c>
      <c r="T231" s="837">
        <v>13</v>
      </c>
      <c r="U231" s="837">
        <v>10</v>
      </c>
      <c r="V231" s="837">
        <v>0</v>
      </c>
      <c r="W231" s="815">
        <v>23</v>
      </c>
      <c r="X231" s="815">
        <v>101</v>
      </c>
    </row>
    <row r="232" spans="1:24" ht="19.5" customHeight="1">
      <c r="A232" s="1082"/>
      <c r="B232" s="1085"/>
      <c r="C232" s="834" t="s">
        <v>16</v>
      </c>
      <c r="D232" s="815">
        <f t="shared" si="60"/>
        <v>0</v>
      </c>
      <c r="E232" s="815">
        <f t="shared" si="60"/>
        <v>0</v>
      </c>
      <c r="F232" s="815">
        <f t="shared" si="60"/>
        <v>0</v>
      </c>
      <c r="G232" s="815">
        <f t="shared" si="60"/>
        <v>0</v>
      </c>
      <c r="H232" s="815">
        <f t="shared" si="60"/>
        <v>0</v>
      </c>
      <c r="I232" s="837">
        <f t="shared" si="62"/>
        <v>0</v>
      </c>
      <c r="J232" s="837">
        <f t="shared" si="62"/>
        <v>0</v>
      </c>
      <c r="K232" s="837">
        <f t="shared" si="62"/>
        <v>0</v>
      </c>
      <c r="L232" s="837">
        <f t="shared" si="62"/>
        <v>0</v>
      </c>
      <c r="M232" s="837">
        <f t="shared" si="62"/>
        <v>0</v>
      </c>
      <c r="N232" s="837">
        <f t="shared" si="62"/>
        <v>0</v>
      </c>
      <c r="O232" s="837">
        <f t="shared" si="62"/>
        <v>0</v>
      </c>
      <c r="P232" s="814">
        <v>1</v>
      </c>
      <c r="Q232" s="814">
        <v>1</v>
      </c>
      <c r="R232" s="814">
        <v>1</v>
      </c>
      <c r="S232" s="815">
        <v>3</v>
      </c>
      <c r="T232" s="837">
        <v>1</v>
      </c>
      <c r="U232" s="837">
        <v>1</v>
      </c>
      <c r="V232" s="837">
        <v>0</v>
      </c>
      <c r="W232" s="815">
        <v>2</v>
      </c>
      <c r="X232" s="815">
        <v>5</v>
      </c>
    </row>
    <row r="233" spans="1:24" ht="18.75" customHeight="1">
      <c r="A233" s="1078" t="s">
        <v>752</v>
      </c>
      <c r="B233" s="1078"/>
      <c r="C233" s="832" t="s">
        <v>17</v>
      </c>
      <c r="D233" s="845">
        <f t="shared" si="60"/>
        <v>0</v>
      </c>
      <c r="E233" s="845">
        <f t="shared" si="60"/>
        <v>0</v>
      </c>
      <c r="F233" s="845">
        <f t="shared" si="60"/>
        <v>0</v>
      </c>
      <c r="G233" s="845">
        <f t="shared" si="60"/>
        <v>0</v>
      </c>
      <c r="H233" s="826">
        <f t="shared" si="60"/>
        <v>0</v>
      </c>
      <c r="I233" s="825">
        <f t="shared" si="62"/>
        <v>0</v>
      </c>
      <c r="J233" s="825">
        <f t="shared" si="62"/>
        <v>0</v>
      </c>
      <c r="K233" s="825">
        <f t="shared" si="62"/>
        <v>0</v>
      </c>
      <c r="L233" s="825">
        <f t="shared" si="62"/>
        <v>0</v>
      </c>
      <c r="M233" s="825">
        <f t="shared" si="62"/>
        <v>0</v>
      </c>
      <c r="N233" s="825">
        <f t="shared" si="62"/>
        <v>0</v>
      </c>
      <c r="O233" s="825">
        <f t="shared" si="62"/>
        <v>0</v>
      </c>
      <c r="P233" s="826">
        <f aca="true" t="shared" si="63" ref="P233:X234">P229+P225+P221+P217+P213</f>
        <v>636</v>
      </c>
      <c r="Q233" s="826">
        <f t="shared" si="63"/>
        <v>562</v>
      </c>
      <c r="R233" s="845">
        <f t="shared" si="63"/>
        <v>453</v>
      </c>
      <c r="S233" s="845">
        <f t="shared" si="63"/>
        <v>1641</v>
      </c>
      <c r="T233" s="845">
        <f t="shared" si="63"/>
        <v>289</v>
      </c>
      <c r="U233" s="845">
        <f t="shared" si="63"/>
        <v>298</v>
      </c>
      <c r="V233" s="845">
        <f t="shared" si="63"/>
        <v>259</v>
      </c>
      <c r="W233" s="845">
        <f t="shared" si="63"/>
        <v>846</v>
      </c>
      <c r="X233" s="845">
        <f t="shared" si="63"/>
        <v>2487</v>
      </c>
    </row>
    <row r="234" spans="1:24" ht="18.75" customHeight="1">
      <c r="A234" s="1078"/>
      <c r="B234" s="1078"/>
      <c r="C234" s="832" t="s">
        <v>18</v>
      </c>
      <c r="D234" s="845">
        <f t="shared" si="60"/>
        <v>0</v>
      </c>
      <c r="E234" s="845">
        <f t="shared" si="60"/>
        <v>0</v>
      </c>
      <c r="F234" s="845">
        <f t="shared" si="60"/>
        <v>0</v>
      </c>
      <c r="G234" s="845">
        <f t="shared" si="60"/>
        <v>0</v>
      </c>
      <c r="H234" s="826">
        <f t="shared" si="60"/>
        <v>0</v>
      </c>
      <c r="I234" s="825">
        <f t="shared" si="62"/>
        <v>0</v>
      </c>
      <c r="J234" s="825">
        <f t="shared" si="62"/>
        <v>0</v>
      </c>
      <c r="K234" s="825">
        <f t="shared" si="62"/>
        <v>0</v>
      </c>
      <c r="L234" s="825">
        <f t="shared" si="62"/>
        <v>0</v>
      </c>
      <c r="M234" s="825">
        <f t="shared" si="62"/>
        <v>0</v>
      </c>
      <c r="N234" s="825">
        <f t="shared" si="62"/>
        <v>0</v>
      </c>
      <c r="O234" s="825">
        <f t="shared" si="62"/>
        <v>0</v>
      </c>
      <c r="P234" s="826">
        <f t="shared" si="63"/>
        <v>770</v>
      </c>
      <c r="Q234" s="826">
        <f t="shared" si="63"/>
        <v>690</v>
      </c>
      <c r="R234" s="845">
        <f t="shared" si="63"/>
        <v>675</v>
      </c>
      <c r="S234" s="845">
        <f t="shared" si="63"/>
        <v>2145</v>
      </c>
      <c r="T234" s="845">
        <f t="shared" si="63"/>
        <v>695</v>
      </c>
      <c r="U234" s="845">
        <f t="shared" si="63"/>
        <v>613</v>
      </c>
      <c r="V234" s="845">
        <f t="shared" si="63"/>
        <v>556</v>
      </c>
      <c r="W234" s="845">
        <f t="shared" si="63"/>
        <v>1864</v>
      </c>
      <c r="X234" s="845">
        <f t="shared" si="63"/>
        <v>4009</v>
      </c>
    </row>
    <row r="235" spans="1:24" ht="18.75" customHeight="1">
      <c r="A235" s="1078"/>
      <c r="B235" s="1078"/>
      <c r="C235" s="832" t="s">
        <v>14</v>
      </c>
      <c r="D235" s="845">
        <f t="shared" si="60"/>
        <v>0</v>
      </c>
      <c r="E235" s="845">
        <f t="shared" si="60"/>
        <v>0</v>
      </c>
      <c r="F235" s="845">
        <f t="shared" si="60"/>
        <v>0</v>
      </c>
      <c r="G235" s="845">
        <f t="shared" si="60"/>
        <v>0</v>
      </c>
      <c r="H235" s="826">
        <f t="shared" si="60"/>
        <v>0</v>
      </c>
      <c r="I235" s="825">
        <f t="shared" si="62"/>
        <v>0</v>
      </c>
      <c r="J235" s="825">
        <f t="shared" si="62"/>
        <v>0</v>
      </c>
      <c r="K235" s="825">
        <f t="shared" si="62"/>
        <v>0</v>
      </c>
      <c r="L235" s="825">
        <f t="shared" si="62"/>
        <v>0</v>
      </c>
      <c r="M235" s="825">
        <f t="shared" si="62"/>
        <v>0</v>
      </c>
      <c r="N235" s="825">
        <f t="shared" si="62"/>
        <v>0</v>
      </c>
      <c r="O235" s="825">
        <f t="shared" si="62"/>
        <v>0</v>
      </c>
      <c r="P235" s="826">
        <f aca="true" t="shared" si="64" ref="P235:X235">P233+P234</f>
        <v>1406</v>
      </c>
      <c r="Q235" s="826">
        <f t="shared" si="64"/>
        <v>1252</v>
      </c>
      <c r="R235" s="845">
        <f t="shared" si="64"/>
        <v>1128</v>
      </c>
      <c r="S235" s="845">
        <f t="shared" si="64"/>
        <v>3786</v>
      </c>
      <c r="T235" s="845">
        <f t="shared" si="64"/>
        <v>984</v>
      </c>
      <c r="U235" s="845">
        <f t="shared" si="64"/>
        <v>911</v>
      </c>
      <c r="V235" s="845">
        <f t="shared" si="64"/>
        <v>815</v>
      </c>
      <c r="W235" s="845">
        <f t="shared" si="64"/>
        <v>2710</v>
      </c>
      <c r="X235" s="845">
        <f t="shared" si="64"/>
        <v>6496</v>
      </c>
    </row>
    <row r="236" spans="1:24" ht="18.75" customHeight="1">
      <c r="A236" s="1078"/>
      <c r="B236" s="1078"/>
      <c r="C236" s="832" t="s">
        <v>16</v>
      </c>
      <c r="D236" s="845">
        <f t="shared" si="60"/>
        <v>0</v>
      </c>
      <c r="E236" s="845">
        <f t="shared" si="60"/>
        <v>0</v>
      </c>
      <c r="F236" s="845">
        <f t="shared" si="60"/>
        <v>0</v>
      </c>
      <c r="G236" s="845">
        <f t="shared" si="60"/>
        <v>0</v>
      </c>
      <c r="H236" s="826">
        <f t="shared" si="60"/>
        <v>0</v>
      </c>
      <c r="I236" s="825">
        <f t="shared" si="62"/>
        <v>0</v>
      </c>
      <c r="J236" s="825">
        <f t="shared" si="62"/>
        <v>0</v>
      </c>
      <c r="K236" s="825">
        <f t="shared" si="62"/>
        <v>0</v>
      </c>
      <c r="L236" s="825">
        <f t="shared" si="62"/>
        <v>0</v>
      </c>
      <c r="M236" s="825">
        <f t="shared" si="62"/>
        <v>0</v>
      </c>
      <c r="N236" s="825">
        <f t="shared" si="62"/>
        <v>0</v>
      </c>
      <c r="O236" s="825">
        <f t="shared" si="62"/>
        <v>0</v>
      </c>
      <c r="P236" s="826">
        <f aca="true" t="shared" si="65" ref="P236:X236">P232+P228+P224+P220+P216</f>
        <v>34</v>
      </c>
      <c r="Q236" s="826">
        <f t="shared" si="65"/>
        <v>32</v>
      </c>
      <c r="R236" s="845">
        <f t="shared" si="65"/>
        <v>30</v>
      </c>
      <c r="S236" s="845">
        <f t="shared" si="65"/>
        <v>96</v>
      </c>
      <c r="T236" s="845">
        <f t="shared" si="65"/>
        <v>26</v>
      </c>
      <c r="U236" s="845">
        <f t="shared" si="65"/>
        <v>26</v>
      </c>
      <c r="V236" s="845">
        <f t="shared" si="65"/>
        <v>22</v>
      </c>
      <c r="W236" s="845">
        <f t="shared" si="65"/>
        <v>74</v>
      </c>
      <c r="X236" s="845">
        <f t="shared" si="65"/>
        <v>170</v>
      </c>
    </row>
    <row r="237" spans="1:24" ht="18.75" customHeight="1">
      <c r="A237" s="1088">
        <v>49</v>
      </c>
      <c r="B237" s="1089" t="s">
        <v>721</v>
      </c>
      <c r="C237" s="850" t="s">
        <v>17</v>
      </c>
      <c r="D237" s="861">
        <v>22</v>
      </c>
      <c r="E237" s="861">
        <v>39</v>
      </c>
      <c r="F237" s="861">
        <v>71</v>
      </c>
      <c r="G237" s="861">
        <v>46</v>
      </c>
      <c r="H237" s="862">
        <f>SUM(D237:G237)</f>
        <v>178</v>
      </c>
      <c r="I237" s="861">
        <v>24</v>
      </c>
      <c r="J237" s="861">
        <v>36</v>
      </c>
      <c r="K237" s="861">
        <v>24</v>
      </c>
      <c r="L237" s="861">
        <v>15</v>
      </c>
      <c r="M237" s="861">
        <v>6</v>
      </c>
      <c r="N237" s="861">
        <v>0</v>
      </c>
      <c r="O237" s="862">
        <f>SUM(I237:N237)</f>
        <v>105</v>
      </c>
      <c r="P237" s="861">
        <v>42</v>
      </c>
      <c r="Q237" s="861">
        <v>80</v>
      </c>
      <c r="R237" s="861">
        <v>63</v>
      </c>
      <c r="S237" s="862">
        <f>SUM(P237:R237)</f>
        <v>185</v>
      </c>
      <c r="T237" s="861">
        <v>11</v>
      </c>
      <c r="U237" s="861">
        <v>29</v>
      </c>
      <c r="V237" s="861">
        <v>13</v>
      </c>
      <c r="W237" s="862">
        <f>SUM(T237:V237)</f>
        <v>53</v>
      </c>
      <c r="X237" s="819">
        <f>SUM(W237,S237,O237,H237)</f>
        <v>521</v>
      </c>
    </row>
    <row r="238" spans="1:24" ht="18.75" customHeight="1">
      <c r="A238" s="1088"/>
      <c r="B238" s="1089"/>
      <c r="C238" s="850" t="s">
        <v>18</v>
      </c>
      <c r="D238" s="861">
        <v>25</v>
      </c>
      <c r="E238" s="861">
        <v>34</v>
      </c>
      <c r="F238" s="861">
        <v>64</v>
      </c>
      <c r="G238" s="861">
        <v>50</v>
      </c>
      <c r="H238" s="862">
        <f>SUM(D238:G238)</f>
        <v>173</v>
      </c>
      <c r="I238" s="861">
        <v>40</v>
      </c>
      <c r="J238" s="861">
        <v>37</v>
      </c>
      <c r="K238" s="861">
        <v>16</v>
      </c>
      <c r="L238" s="861">
        <v>13</v>
      </c>
      <c r="M238" s="861">
        <v>8</v>
      </c>
      <c r="N238" s="861">
        <v>0</v>
      </c>
      <c r="O238" s="862">
        <f>SUM(I238:N238)</f>
        <v>114</v>
      </c>
      <c r="P238" s="861">
        <v>54</v>
      </c>
      <c r="Q238" s="861">
        <v>67</v>
      </c>
      <c r="R238" s="861">
        <v>62</v>
      </c>
      <c r="S238" s="862">
        <f>SUM(P238:R238)</f>
        <v>183</v>
      </c>
      <c r="T238" s="861">
        <v>52</v>
      </c>
      <c r="U238" s="861">
        <v>32</v>
      </c>
      <c r="V238" s="861">
        <v>26</v>
      </c>
      <c r="W238" s="862">
        <f>SUM(T238:V238)</f>
        <v>110</v>
      </c>
      <c r="X238" s="819">
        <f>SUM(W238,S238,O238,H238)</f>
        <v>580</v>
      </c>
    </row>
    <row r="239" spans="1:24" ht="18.75" customHeight="1">
      <c r="A239" s="1088"/>
      <c r="B239" s="1089"/>
      <c r="C239" s="850" t="s">
        <v>14</v>
      </c>
      <c r="D239" s="850">
        <f aca="true" t="shared" si="66" ref="D239:X239">SUM(D237:D238)</f>
        <v>47</v>
      </c>
      <c r="E239" s="850">
        <f t="shared" si="66"/>
        <v>73</v>
      </c>
      <c r="F239" s="850">
        <f t="shared" si="66"/>
        <v>135</v>
      </c>
      <c r="G239" s="850">
        <f t="shared" si="66"/>
        <v>96</v>
      </c>
      <c r="H239" s="850">
        <f t="shared" si="66"/>
        <v>351</v>
      </c>
      <c r="I239" s="850">
        <f t="shared" si="66"/>
        <v>64</v>
      </c>
      <c r="J239" s="850">
        <f t="shared" si="66"/>
        <v>73</v>
      </c>
      <c r="K239" s="850">
        <f t="shared" si="66"/>
        <v>40</v>
      </c>
      <c r="L239" s="850">
        <f t="shared" si="66"/>
        <v>28</v>
      </c>
      <c r="M239" s="850">
        <f t="shared" si="66"/>
        <v>14</v>
      </c>
      <c r="N239" s="850">
        <f t="shared" si="66"/>
        <v>0</v>
      </c>
      <c r="O239" s="850">
        <f t="shared" si="66"/>
        <v>219</v>
      </c>
      <c r="P239" s="850">
        <f t="shared" si="66"/>
        <v>96</v>
      </c>
      <c r="Q239" s="850">
        <f t="shared" si="66"/>
        <v>147</v>
      </c>
      <c r="R239" s="850">
        <f t="shared" si="66"/>
        <v>125</v>
      </c>
      <c r="S239" s="850">
        <f t="shared" si="66"/>
        <v>368</v>
      </c>
      <c r="T239" s="850">
        <f t="shared" si="66"/>
        <v>63</v>
      </c>
      <c r="U239" s="850">
        <f t="shared" si="66"/>
        <v>61</v>
      </c>
      <c r="V239" s="850">
        <f t="shared" si="66"/>
        <v>39</v>
      </c>
      <c r="W239" s="850">
        <f t="shared" si="66"/>
        <v>163</v>
      </c>
      <c r="X239" s="850">
        <f t="shared" si="66"/>
        <v>1101</v>
      </c>
    </row>
    <row r="240" spans="1:24" ht="18.75" customHeight="1">
      <c r="A240" s="1088"/>
      <c r="B240" s="1089"/>
      <c r="C240" s="850" t="s">
        <v>16</v>
      </c>
      <c r="D240" s="861">
        <v>1</v>
      </c>
      <c r="E240" s="861">
        <v>2</v>
      </c>
      <c r="F240" s="861">
        <v>4</v>
      </c>
      <c r="G240" s="861">
        <v>3</v>
      </c>
      <c r="H240" s="862">
        <f>SUM(D240:G240)</f>
        <v>10</v>
      </c>
      <c r="I240" s="861">
        <v>2</v>
      </c>
      <c r="J240" s="861">
        <v>2</v>
      </c>
      <c r="K240" s="861">
        <v>2</v>
      </c>
      <c r="L240" s="861">
        <v>1</v>
      </c>
      <c r="M240" s="861">
        <v>1</v>
      </c>
      <c r="N240" s="861">
        <v>0</v>
      </c>
      <c r="O240" s="862">
        <f>SUM(I240:N240)</f>
        <v>8</v>
      </c>
      <c r="P240" s="861">
        <v>3</v>
      </c>
      <c r="Q240" s="861">
        <v>4</v>
      </c>
      <c r="R240" s="861">
        <v>3</v>
      </c>
      <c r="S240" s="862">
        <f>SUM(P240:R240)</f>
        <v>10</v>
      </c>
      <c r="T240" s="861">
        <v>2</v>
      </c>
      <c r="U240" s="861">
        <v>2</v>
      </c>
      <c r="V240" s="861">
        <v>1</v>
      </c>
      <c r="W240" s="862">
        <f>SUM(T240:V240)</f>
        <v>5</v>
      </c>
      <c r="X240" s="819">
        <f>SUM(W240,S240,O240,H240)</f>
        <v>33</v>
      </c>
    </row>
    <row r="241" spans="1:24" ht="18.75" customHeight="1">
      <c r="A241" s="1098" t="s">
        <v>753</v>
      </c>
      <c r="B241" s="1099"/>
      <c r="C241" s="845" t="s">
        <v>17</v>
      </c>
      <c r="D241" s="856">
        <f aca="true" t="shared" si="67" ref="D241:X242">SUM(D237)</f>
        <v>22</v>
      </c>
      <c r="E241" s="856">
        <f t="shared" si="67"/>
        <v>39</v>
      </c>
      <c r="F241" s="856">
        <f t="shared" si="67"/>
        <v>71</v>
      </c>
      <c r="G241" s="856">
        <f t="shared" si="67"/>
        <v>46</v>
      </c>
      <c r="H241" s="856">
        <f t="shared" si="67"/>
        <v>178</v>
      </c>
      <c r="I241" s="856">
        <f t="shared" si="67"/>
        <v>24</v>
      </c>
      <c r="J241" s="856">
        <f t="shared" si="67"/>
        <v>36</v>
      </c>
      <c r="K241" s="856">
        <f t="shared" si="67"/>
        <v>24</v>
      </c>
      <c r="L241" s="856">
        <f t="shared" si="67"/>
        <v>15</v>
      </c>
      <c r="M241" s="856">
        <f t="shared" si="67"/>
        <v>6</v>
      </c>
      <c r="N241" s="856">
        <f t="shared" si="67"/>
        <v>0</v>
      </c>
      <c r="O241" s="856">
        <f t="shared" si="67"/>
        <v>105</v>
      </c>
      <c r="P241" s="856">
        <f t="shared" si="67"/>
        <v>42</v>
      </c>
      <c r="Q241" s="856">
        <f t="shared" si="67"/>
        <v>80</v>
      </c>
      <c r="R241" s="856">
        <f t="shared" si="67"/>
        <v>63</v>
      </c>
      <c r="S241" s="856">
        <f t="shared" si="67"/>
        <v>185</v>
      </c>
      <c r="T241" s="856">
        <f t="shared" si="67"/>
        <v>11</v>
      </c>
      <c r="U241" s="856">
        <f t="shared" si="67"/>
        <v>29</v>
      </c>
      <c r="V241" s="856">
        <f t="shared" si="67"/>
        <v>13</v>
      </c>
      <c r="W241" s="856">
        <f t="shared" si="67"/>
        <v>53</v>
      </c>
      <c r="X241" s="856">
        <f t="shared" si="67"/>
        <v>521</v>
      </c>
    </row>
    <row r="242" spans="1:24" ht="18.75" customHeight="1">
      <c r="A242" s="1094"/>
      <c r="B242" s="1095"/>
      <c r="C242" s="845" t="s">
        <v>18</v>
      </c>
      <c r="D242" s="856">
        <f t="shared" si="67"/>
        <v>25</v>
      </c>
      <c r="E242" s="856">
        <f t="shared" si="67"/>
        <v>34</v>
      </c>
      <c r="F242" s="856">
        <f t="shared" si="67"/>
        <v>64</v>
      </c>
      <c r="G242" s="856">
        <f t="shared" si="67"/>
        <v>50</v>
      </c>
      <c r="H242" s="856">
        <f t="shared" si="67"/>
        <v>173</v>
      </c>
      <c r="I242" s="856">
        <f t="shared" si="67"/>
        <v>40</v>
      </c>
      <c r="J242" s="856">
        <f t="shared" si="67"/>
        <v>37</v>
      </c>
      <c r="K242" s="856">
        <f t="shared" si="67"/>
        <v>16</v>
      </c>
      <c r="L242" s="856">
        <f t="shared" si="67"/>
        <v>13</v>
      </c>
      <c r="M242" s="856">
        <f t="shared" si="67"/>
        <v>8</v>
      </c>
      <c r="N242" s="856">
        <f t="shared" si="67"/>
        <v>0</v>
      </c>
      <c r="O242" s="856">
        <f t="shared" si="67"/>
        <v>114</v>
      </c>
      <c r="P242" s="856">
        <f t="shared" si="67"/>
        <v>54</v>
      </c>
      <c r="Q242" s="856">
        <f t="shared" si="67"/>
        <v>67</v>
      </c>
      <c r="R242" s="856">
        <f t="shared" si="67"/>
        <v>62</v>
      </c>
      <c r="S242" s="856">
        <f t="shared" si="67"/>
        <v>183</v>
      </c>
      <c r="T242" s="856">
        <f t="shared" si="67"/>
        <v>52</v>
      </c>
      <c r="U242" s="856">
        <f t="shared" si="67"/>
        <v>32</v>
      </c>
      <c r="V242" s="856">
        <f t="shared" si="67"/>
        <v>26</v>
      </c>
      <c r="W242" s="856">
        <f t="shared" si="67"/>
        <v>110</v>
      </c>
      <c r="X242" s="856">
        <f t="shared" si="67"/>
        <v>580</v>
      </c>
    </row>
    <row r="243" spans="1:24" ht="18" customHeight="1">
      <c r="A243" s="1094"/>
      <c r="B243" s="1095"/>
      <c r="C243" s="845" t="s">
        <v>14</v>
      </c>
      <c r="D243" s="856">
        <f aca="true" t="shared" si="68" ref="D243:X243">SUM(D241:D242)</f>
        <v>47</v>
      </c>
      <c r="E243" s="856">
        <f t="shared" si="68"/>
        <v>73</v>
      </c>
      <c r="F243" s="856">
        <f t="shared" si="68"/>
        <v>135</v>
      </c>
      <c r="G243" s="856">
        <f t="shared" si="68"/>
        <v>96</v>
      </c>
      <c r="H243" s="856">
        <f t="shared" si="68"/>
        <v>351</v>
      </c>
      <c r="I243" s="856">
        <f t="shared" si="68"/>
        <v>64</v>
      </c>
      <c r="J243" s="856">
        <f t="shared" si="68"/>
        <v>73</v>
      </c>
      <c r="K243" s="856">
        <f t="shared" si="68"/>
        <v>40</v>
      </c>
      <c r="L243" s="856">
        <f t="shared" si="68"/>
        <v>28</v>
      </c>
      <c r="M243" s="856">
        <f t="shared" si="68"/>
        <v>14</v>
      </c>
      <c r="N243" s="856">
        <f t="shared" si="68"/>
        <v>0</v>
      </c>
      <c r="O243" s="856">
        <f t="shared" si="68"/>
        <v>219</v>
      </c>
      <c r="P243" s="856">
        <f t="shared" si="68"/>
        <v>96</v>
      </c>
      <c r="Q243" s="856">
        <f t="shared" si="68"/>
        <v>147</v>
      </c>
      <c r="R243" s="856">
        <f t="shared" si="68"/>
        <v>125</v>
      </c>
      <c r="S243" s="856">
        <f t="shared" si="68"/>
        <v>368</v>
      </c>
      <c r="T243" s="856">
        <f t="shared" si="68"/>
        <v>63</v>
      </c>
      <c r="U243" s="856">
        <f t="shared" si="68"/>
        <v>61</v>
      </c>
      <c r="V243" s="856">
        <f t="shared" si="68"/>
        <v>39</v>
      </c>
      <c r="W243" s="856">
        <f t="shared" si="68"/>
        <v>163</v>
      </c>
      <c r="X243" s="856">
        <f t="shared" si="68"/>
        <v>1101</v>
      </c>
    </row>
    <row r="244" spans="1:24" ht="18.75" customHeight="1">
      <c r="A244" s="1096"/>
      <c r="B244" s="1097"/>
      <c r="C244" s="845" t="s">
        <v>16</v>
      </c>
      <c r="D244" s="856">
        <f aca="true" t="shared" si="69" ref="D244:X244">SUM(D240)</f>
        <v>1</v>
      </c>
      <c r="E244" s="856">
        <f t="shared" si="69"/>
        <v>2</v>
      </c>
      <c r="F244" s="856">
        <f t="shared" si="69"/>
        <v>4</v>
      </c>
      <c r="G244" s="856">
        <f t="shared" si="69"/>
        <v>3</v>
      </c>
      <c r="H244" s="856">
        <f t="shared" si="69"/>
        <v>10</v>
      </c>
      <c r="I244" s="856">
        <f t="shared" si="69"/>
        <v>2</v>
      </c>
      <c r="J244" s="856">
        <f t="shared" si="69"/>
        <v>2</v>
      </c>
      <c r="K244" s="856">
        <f t="shared" si="69"/>
        <v>2</v>
      </c>
      <c r="L244" s="856">
        <f t="shared" si="69"/>
        <v>1</v>
      </c>
      <c r="M244" s="856">
        <f t="shared" si="69"/>
        <v>1</v>
      </c>
      <c r="N244" s="856">
        <f t="shared" si="69"/>
        <v>0</v>
      </c>
      <c r="O244" s="856">
        <f t="shared" si="69"/>
        <v>8</v>
      </c>
      <c r="P244" s="856">
        <f t="shared" si="69"/>
        <v>3</v>
      </c>
      <c r="Q244" s="856">
        <f t="shared" si="69"/>
        <v>4</v>
      </c>
      <c r="R244" s="856">
        <f t="shared" si="69"/>
        <v>3</v>
      </c>
      <c r="S244" s="856">
        <f t="shared" si="69"/>
        <v>10</v>
      </c>
      <c r="T244" s="856">
        <f t="shared" si="69"/>
        <v>2</v>
      </c>
      <c r="U244" s="856">
        <f t="shared" si="69"/>
        <v>2</v>
      </c>
      <c r="V244" s="856">
        <f t="shared" si="69"/>
        <v>1</v>
      </c>
      <c r="W244" s="856">
        <f t="shared" si="69"/>
        <v>5</v>
      </c>
      <c r="X244" s="856">
        <f t="shared" si="69"/>
        <v>33</v>
      </c>
    </row>
    <row r="245" spans="1:24" ht="18.75" customHeight="1">
      <c r="A245" s="1100" t="s">
        <v>733</v>
      </c>
      <c r="B245" s="1100"/>
      <c r="C245" s="832" t="s">
        <v>17</v>
      </c>
      <c r="D245" s="856">
        <f aca="true" t="shared" si="70" ref="D245:W245">D241+D233+D209+D197+D181+D161+D149+D137+D117+D81+D49</f>
        <v>42</v>
      </c>
      <c r="E245" s="856">
        <f t="shared" si="70"/>
        <v>171</v>
      </c>
      <c r="F245" s="856">
        <f t="shared" si="70"/>
        <v>183</v>
      </c>
      <c r="G245" s="856">
        <f t="shared" si="70"/>
        <v>127</v>
      </c>
      <c r="H245" s="856">
        <f t="shared" si="70"/>
        <v>523</v>
      </c>
      <c r="I245" s="856">
        <f t="shared" si="70"/>
        <v>59</v>
      </c>
      <c r="J245" s="856">
        <f t="shared" si="70"/>
        <v>56</v>
      </c>
      <c r="K245" s="856">
        <f t="shared" si="70"/>
        <v>53</v>
      </c>
      <c r="L245" s="856">
        <f t="shared" si="70"/>
        <v>15</v>
      </c>
      <c r="M245" s="856">
        <f t="shared" si="70"/>
        <v>6</v>
      </c>
      <c r="N245" s="856">
        <f t="shared" si="70"/>
        <v>0</v>
      </c>
      <c r="O245" s="856">
        <f t="shared" si="70"/>
        <v>189</v>
      </c>
      <c r="P245" s="856">
        <f t="shared" si="70"/>
        <v>3246</v>
      </c>
      <c r="Q245" s="856">
        <f t="shared" si="70"/>
        <v>2970</v>
      </c>
      <c r="R245" s="856">
        <f t="shared" si="70"/>
        <v>2546</v>
      </c>
      <c r="S245" s="856">
        <f t="shared" si="70"/>
        <v>8755</v>
      </c>
      <c r="T245" s="856">
        <f t="shared" si="70"/>
        <v>1666</v>
      </c>
      <c r="U245" s="856">
        <f t="shared" si="70"/>
        <v>1568</v>
      </c>
      <c r="V245" s="856">
        <f t="shared" si="70"/>
        <v>1221</v>
      </c>
      <c r="W245" s="856">
        <f t="shared" si="70"/>
        <v>4455</v>
      </c>
      <c r="X245" s="856">
        <v>13920</v>
      </c>
    </row>
    <row r="246" spans="1:24" ht="18.75" customHeight="1">
      <c r="A246" s="1100"/>
      <c r="B246" s="1100"/>
      <c r="C246" s="832" t="s">
        <v>18</v>
      </c>
      <c r="D246" s="856">
        <f aca="true" t="shared" si="71" ref="D246:W246">D242+D234+D210+D198+D182+D162+D150+D138+D118+D82+D50</f>
        <v>47</v>
      </c>
      <c r="E246" s="856">
        <f t="shared" si="71"/>
        <v>183</v>
      </c>
      <c r="F246" s="856">
        <f t="shared" si="71"/>
        <v>175</v>
      </c>
      <c r="G246" s="856">
        <f t="shared" si="71"/>
        <v>114</v>
      </c>
      <c r="H246" s="856">
        <f t="shared" si="71"/>
        <v>519</v>
      </c>
      <c r="I246" s="856">
        <f t="shared" si="71"/>
        <v>63</v>
      </c>
      <c r="J246" s="856">
        <f t="shared" si="71"/>
        <v>57</v>
      </c>
      <c r="K246" s="856">
        <f t="shared" si="71"/>
        <v>32</v>
      </c>
      <c r="L246" s="856">
        <f t="shared" si="71"/>
        <v>13</v>
      </c>
      <c r="M246" s="856">
        <f t="shared" si="71"/>
        <v>8</v>
      </c>
      <c r="N246" s="856">
        <f t="shared" si="71"/>
        <v>0</v>
      </c>
      <c r="O246" s="856">
        <f t="shared" si="71"/>
        <v>173</v>
      </c>
      <c r="P246" s="856">
        <f t="shared" si="71"/>
        <v>3569</v>
      </c>
      <c r="Q246" s="856">
        <f t="shared" si="71"/>
        <v>3539</v>
      </c>
      <c r="R246" s="856">
        <f t="shared" si="71"/>
        <v>3387</v>
      </c>
      <c r="S246" s="856">
        <f t="shared" si="71"/>
        <v>10505</v>
      </c>
      <c r="T246" s="856">
        <f t="shared" si="71"/>
        <v>2992</v>
      </c>
      <c r="U246" s="856">
        <f t="shared" si="71"/>
        <v>2782</v>
      </c>
      <c r="V246" s="856">
        <f t="shared" si="71"/>
        <v>2559</v>
      </c>
      <c r="W246" s="856">
        <f t="shared" si="71"/>
        <v>8333</v>
      </c>
      <c r="X246" s="856">
        <f>X242+X234+X210+X198+X182+X162+X150+X138+X118+X82+X50</f>
        <v>19530</v>
      </c>
    </row>
    <row r="247" spans="1:24" ht="19.5" customHeight="1">
      <c r="A247" s="1100"/>
      <c r="B247" s="1100"/>
      <c r="C247" s="832" t="s">
        <v>14</v>
      </c>
      <c r="D247" s="856">
        <f aca="true" t="shared" si="72" ref="D247:X247">SUM(D245:D246)</f>
        <v>89</v>
      </c>
      <c r="E247" s="856">
        <f t="shared" si="72"/>
        <v>354</v>
      </c>
      <c r="F247" s="856">
        <f t="shared" si="72"/>
        <v>358</v>
      </c>
      <c r="G247" s="856">
        <f t="shared" si="72"/>
        <v>241</v>
      </c>
      <c r="H247" s="856">
        <f t="shared" si="72"/>
        <v>1042</v>
      </c>
      <c r="I247" s="856">
        <f t="shared" si="72"/>
        <v>122</v>
      </c>
      <c r="J247" s="856">
        <f t="shared" si="72"/>
        <v>113</v>
      </c>
      <c r="K247" s="856">
        <f t="shared" si="72"/>
        <v>85</v>
      </c>
      <c r="L247" s="856">
        <f t="shared" si="72"/>
        <v>28</v>
      </c>
      <c r="M247" s="856">
        <f t="shared" si="72"/>
        <v>14</v>
      </c>
      <c r="N247" s="856">
        <f t="shared" si="72"/>
        <v>0</v>
      </c>
      <c r="O247" s="856">
        <f t="shared" si="72"/>
        <v>362</v>
      </c>
      <c r="P247" s="856">
        <f t="shared" si="72"/>
        <v>6815</v>
      </c>
      <c r="Q247" s="856">
        <f t="shared" si="72"/>
        <v>6509</v>
      </c>
      <c r="R247" s="856">
        <f t="shared" si="72"/>
        <v>5933</v>
      </c>
      <c r="S247" s="856">
        <f t="shared" si="72"/>
        <v>19260</v>
      </c>
      <c r="T247" s="856">
        <f t="shared" si="72"/>
        <v>4658</v>
      </c>
      <c r="U247" s="856">
        <f t="shared" si="72"/>
        <v>4350</v>
      </c>
      <c r="V247" s="856">
        <f t="shared" si="72"/>
        <v>3780</v>
      </c>
      <c r="W247" s="856">
        <f t="shared" si="72"/>
        <v>12788</v>
      </c>
      <c r="X247" s="856">
        <f t="shared" si="72"/>
        <v>33450</v>
      </c>
    </row>
    <row r="248" spans="1:24" ht="18.75" customHeight="1">
      <c r="A248" s="1100"/>
      <c r="B248" s="1100"/>
      <c r="C248" s="832" t="s">
        <v>16</v>
      </c>
      <c r="D248" s="856">
        <f aca="true" t="shared" si="73" ref="D248:X248">D244+D236+D212+D200+D184+D164+D152+D140+D120+D84+D52</f>
        <v>3</v>
      </c>
      <c r="E248" s="856">
        <f t="shared" si="73"/>
        <v>8</v>
      </c>
      <c r="F248" s="856">
        <f t="shared" si="73"/>
        <v>10</v>
      </c>
      <c r="G248" s="856">
        <f t="shared" si="73"/>
        <v>8</v>
      </c>
      <c r="H248" s="856">
        <f t="shared" si="73"/>
        <v>29</v>
      </c>
      <c r="I248" s="856">
        <f t="shared" si="73"/>
        <v>4</v>
      </c>
      <c r="J248" s="856">
        <f t="shared" si="73"/>
        <v>3</v>
      </c>
      <c r="K248" s="856">
        <f t="shared" si="73"/>
        <v>3</v>
      </c>
      <c r="L248" s="856">
        <f t="shared" si="73"/>
        <v>1</v>
      </c>
      <c r="M248" s="856">
        <f t="shared" si="73"/>
        <v>1</v>
      </c>
      <c r="N248" s="856">
        <f t="shared" si="73"/>
        <v>0</v>
      </c>
      <c r="O248" s="856">
        <f t="shared" si="73"/>
        <v>12</v>
      </c>
      <c r="P248" s="856">
        <f t="shared" si="73"/>
        <v>178</v>
      </c>
      <c r="Q248" s="856">
        <f t="shared" si="73"/>
        <v>175</v>
      </c>
      <c r="R248" s="856">
        <f t="shared" si="73"/>
        <v>166</v>
      </c>
      <c r="S248" s="856">
        <f t="shared" si="73"/>
        <v>519</v>
      </c>
      <c r="T248" s="856">
        <f t="shared" si="73"/>
        <v>126</v>
      </c>
      <c r="U248" s="856">
        <f t="shared" si="73"/>
        <v>124</v>
      </c>
      <c r="V248" s="856">
        <f t="shared" si="73"/>
        <v>114</v>
      </c>
      <c r="W248" s="856">
        <f t="shared" si="73"/>
        <v>364</v>
      </c>
      <c r="X248" s="856">
        <f t="shared" si="73"/>
        <v>924</v>
      </c>
    </row>
  </sheetData>
  <sheetProtection/>
  <mergeCells count="119">
    <mergeCell ref="A241:B244"/>
    <mergeCell ref="A245:B248"/>
    <mergeCell ref="A225:A228"/>
    <mergeCell ref="B225:B228"/>
    <mergeCell ref="A229:A232"/>
    <mergeCell ref="B229:B232"/>
    <mergeCell ref="A233:B236"/>
    <mergeCell ref="A237:A240"/>
    <mergeCell ref="B237:B240"/>
    <mergeCell ref="A213:A216"/>
    <mergeCell ref="B213:B216"/>
    <mergeCell ref="A217:A220"/>
    <mergeCell ref="B217:B220"/>
    <mergeCell ref="A221:A224"/>
    <mergeCell ref="B221:B224"/>
    <mergeCell ref="A197:B200"/>
    <mergeCell ref="A201:A204"/>
    <mergeCell ref="B201:B204"/>
    <mergeCell ref="A205:A208"/>
    <mergeCell ref="B205:B208"/>
    <mergeCell ref="A209:B212"/>
    <mergeCell ref="A181:B184"/>
    <mergeCell ref="A185:A188"/>
    <mergeCell ref="B185:B188"/>
    <mergeCell ref="A189:A192"/>
    <mergeCell ref="B189:B192"/>
    <mergeCell ref="A193:A196"/>
    <mergeCell ref="B193:B196"/>
    <mergeCell ref="A169:A172"/>
    <mergeCell ref="B169:B172"/>
    <mergeCell ref="A173:A176"/>
    <mergeCell ref="B173:B176"/>
    <mergeCell ref="A177:A180"/>
    <mergeCell ref="B177:B180"/>
    <mergeCell ref="A153:A156"/>
    <mergeCell ref="B153:B156"/>
    <mergeCell ref="A157:A160"/>
    <mergeCell ref="B157:B160"/>
    <mergeCell ref="A161:B164"/>
    <mergeCell ref="A165:A168"/>
    <mergeCell ref="B165:B168"/>
    <mergeCell ref="A137:B140"/>
    <mergeCell ref="A141:A144"/>
    <mergeCell ref="B141:B144"/>
    <mergeCell ref="A145:A148"/>
    <mergeCell ref="B145:B148"/>
    <mergeCell ref="A149:B152"/>
    <mergeCell ref="A125:A128"/>
    <mergeCell ref="B125:B128"/>
    <mergeCell ref="A129:A132"/>
    <mergeCell ref="B129:B132"/>
    <mergeCell ref="A133:A136"/>
    <mergeCell ref="B133:B136"/>
    <mergeCell ref="A109:A112"/>
    <mergeCell ref="B109:B112"/>
    <mergeCell ref="A113:A116"/>
    <mergeCell ref="B113:B116"/>
    <mergeCell ref="A117:B120"/>
    <mergeCell ref="A121:A124"/>
    <mergeCell ref="B121:B124"/>
    <mergeCell ref="A97:A100"/>
    <mergeCell ref="B97:B100"/>
    <mergeCell ref="A101:A104"/>
    <mergeCell ref="B101:B104"/>
    <mergeCell ref="A105:A108"/>
    <mergeCell ref="B105:B108"/>
    <mergeCell ref="A81:B84"/>
    <mergeCell ref="A85:A88"/>
    <mergeCell ref="B85:B88"/>
    <mergeCell ref="A89:A92"/>
    <mergeCell ref="B89:B92"/>
    <mergeCell ref="A93:A96"/>
    <mergeCell ref="B93:B96"/>
    <mergeCell ref="A69:A72"/>
    <mergeCell ref="B69:B72"/>
    <mergeCell ref="A73:A76"/>
    <mergeCell ref="B73:B76"/>
    <mergeCell ref="A77:A80"/>
    <mergeCell ref="B77:B80"/>
    <mergeCell ref="A57:A60"/>
    <mergeCell ref="B57:B60"/>
    <mergeCell ref="A61:A64"/>
    <mergeCell ref="B61:B64"/>
    <mergeCell ref="A65:A68"/>
    <mergeCell ref="B65:B68"/>
    <mergeCell ref="A41:A44"/>
    <mergeCell ref="B41:B44"/>
    <mergeCell ref="A45:A48"/>
    <mergeCell ref="B45:B48"/>
    <mergeCell ref="A49:B52"/>
    <mergeCell ref="A53:A56"/>
    <mergeCell ref="B53:B56"/>
    <mergeCell ref="A29:A32"/>
    <mergeCell ref="B29:B32"/>
    <mergeCell ref="A33:A36"/>
    <mergeCell ref="B33:B36"/>
    <mergeCell ref="A37:A40"/>
    <mergeCell ref="B37:B40"/>
    <mergeCell ref="A17:A20"/>
    <mergeCell ref="B17:B20"/>
    <mergeCell ref="A21:A24"/>
    <mergeCell ref="B21:B24"/>
    <mergeCell ref="A25:A28"/>
    <mergeCell ref="B25:B28"/>
    <mergeCell ref="A5:A8"/>
    <mergeCell ref="B5:B8"/>
    <mergeCell ref="A9:A12"/>
    <mergeCell ref="B9:B12"/>
    <mergeCell ref="A13:A16"/>
    <mergeCell ref="B13:B16"/>
    <mergeCell ref="A1:X1"/>
    <mergeCell ref="A2:X2"/>
    <mergeCell ref="A3:A4"/>
    <mergeCell ref="B3:B4"/>
    <mergeCell ref="C3:C4"/>
    <mergeCell ref="D3:H3"/>
    <mergeCell ref="I3:O3"/>
    <mergeCell ref="P3:S3"/>
    <mergeCell ref="T3:W3"/>
  </mergeCells>
  <printOptions horizontalCentered="1"/>
  <pageMargins left="0.03937007874015748" right="0.03937007874015748" top="0.03937007874015748" bottom="0.03937007874015748" header="0.03937007874015748" footer="0.03937007874015748"/>
  <pageSetup firstPageNumber="34" useFirstPageNumber="1"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67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T31" sqref="T31"/>
    </sheetView>
  </sheetViews>
  <sheetFormatPr defaultColWidth="9.140625" defaultRowHeight="12.75"/>
  <cols>
    <col min="1" max="1" width="4.00390625" style="590" customWidth="1"/>
    <col min="2" max="2" width="21.421875" style="579" customWidth="1"/>
    <col min="3" max="4" width="6.8515625" style="114" customWidth="1"/>
    <col min="5" max="5" width="6.8515625" style="591" customWidth="1"/>
    <col min="6" max="6" width="7.7109375" style="591" customWidth="1"/>
    <col min="7" max="7" width="6.8515625" style="591" customWidth="1"/>
    <col min="8" max="8" width="7.57421875" style="591" customWidth="1"/>
    <col min="9" max="9" width="8.140625" style="591" customWidth="1"/>
    <col min="10" max="12" width="6.8515625" style="591" customWidth="1"/>
    <col min="13" max="13" width="7.421875" style="591" customWidth="1"/>
    <col min="14" max="17" width="6.8515625" style="591" customWidth="1"/>
    <col min="18" max="18" width="8.57421875" style="591" customWidth="1"/>
    <col min="19" max="19" width="9.00390625" style="576" customWidth="1"/>
    <col min="20" max="22" width="6.7109375" style="578" customWidth="1"/>
    <col min="23" max="32" width="9.140625" style="578" customWidth="1"/>
    <col min="33" max="16384" width="9.140625" style="579" customWidth="1"/>
  </cols>
  <sheetData>
    <row r="1" spans="1:32" s="158" customFormat="1" ht="21.75" customHeight="1">
      <c r="A1" s="921" t="s">
        <v>775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W1" s="571"/>
      <c r="X1" s="571"/>
      <c r="Y1" s="571"/>
      <c r="Z1" s="571"/>
      <c r="AA1" s="571"/>
      <c r="AB1" s="571"/>
      <c r="AC1" s="571"/>
      <c r="AD1" s="571"/>
      <c r="AE1" s="571"/>
      <c r="AF1" s="571"/>
    </row>
    <row r="2" spans="1:32" s="158" customFormat="1" ht="21.75" customHeight="1">
      <c r="A2" s="1108" t="s">
        <v>804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W2" s="571"/>
      <c r="X2" s="571"/>
      <c r="Y2" s="571"/>
      <c r="Z2" s="571"/>
      <c r="AA2" s="571"/>
      <c r="AB2" s="571"/>
      <c r="AC2" s="571"/>
      <c r="AD2" s="571"/>
      <c r="AE2" s="571"/>
      <c r="AF2" s="571"/>
    </row>
    <row r="3" spans="1:32" s="158" customFormat="1" ht="21.75" customHeight="1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W3" s="571"/>
      <c r="X3" s="571"/>
      <c r="Y3" s="571"/>
      <c r="Z3" s="571"/>
      <c r="AA3" s="571"/>
      <c r="AB3" s="571"/>
      <c r="AC3" s="571"/>
      <c r="AD3" s="571"/>
      <c r="AE3" s="571"/>
      <c r="AF3" s="571"/>
    </row>
    <row r="4" spans="1:25" s="158" customFormat="1" ht="18" customHeight="1">
      <c r="A4" s="1109" t="s">
        <v>9</v>
      </c>
      <c r="B4" s="908" t="s">
        <v>26</v>
      </c>
      <c r="C4" s="1101" t="s">
        <v>60</v>
      </c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W4" s="571"/>
      <c r="X4" s="571"/>
      <c r="Y4" s="571"/>
    </row>
    <row r="5" spans="1:25" s="551" customFormat="1" ht="21">
      <c r="A5" s="1109"/>
      <c r="B5" s="908"/>
      <c r="C5" s="1101" t="s">
        <v>73</v>
      </c>
      <c r="D5" s="1101"/>
      <c r="E5" s="1101"/>
      <c r="F5" s="1101"/>
      <c r="G5" s="1101"/>
      <c r="H5" s="1101"/>
      <c r="I5" s="1101"/>
      <c r="J5" s="1101" t="s">
        <v>72</v>
      </c>
      <c r="K5" s="1101"/>
      <c r="L5" s="1101"/>
      <c r="M5" s="1101"/>
      <c r="N5" s="1101" t="s">
        <v>71</v>
      </c>
      <c r="O5" s="1101"/>
      <c r="P5" s="1101"/>
      <c r="Q5" s="1101"/>
      <c r="R5" s="908" t="s">
        <v>24</v>
      </c>
      <c r="W5" s="572"/>
      <c r="X5" s="572"/>
      <c r="Y5" s="572"/>
    </row>
    <row r="6" spans="1:26" s="114" customFormat="1" ht="21">
      <c r="A6" s="1109"/>
      <c r="B6" s="908"/>
      <c r="C6" s="553" t="s">
        <v>798</v>
      </c>
      <c r="D6" s="553" t="s">
        <v>799</v>
      </c>
      <c r="E6" s="553" t="s">
        <v>800</v>
      </c>
      <c r="F6" s="553" t="s">
        <v>801</v>
      </c>
      <c r="G6" s="553" t="s">
        <v>802</v>
      </c>
      <c r="H6" s="553" t="s">
        <v>803</v>
      </c>
      <c r="I6" s="553" t="s">
        <v>14</v>
      </c>
      <c r="J6" s="553" t="s">
        <v>798</v>
      </c>
      <c r="K6" s="553" t="s">
        <v>799</v>
      </c>
      <c r="L6" s="553" t="s">
        <v>800</v>
      </c>
      <c r="M6" s="553" t="s">
        <v>14</v>
      </c>
      <c r="N6" s="553" t="s">
        <v>798</v>
      </c>
      <c r="O6" s="553" t="s">
        <v>799</v>
      </c>
      <c r="P6" s="553" t="s">
        <v>800</v>
      </c>
      <c r="Q6" s="553" t="s">
        <v>14</v>
      </c>
      <c r="R6" s="908"/>
      <c r="W6" s="384"/>
      <c r="X6" s="384"/>
      <c r="Y6" s="384"/>
      <c r="Z6" s="384"/>
    </row>
    <row r="7" spans="1:26" s="114" customFormat="1" ht="21">
      <c r="A7" s="573">
        <v>1</v>
      </c>
      <c r="B7" s="574" t="s">
        <v>132</v>
      </c>
      <c r="C7" s="575">
        <v>0</v>
      </c>
      <c r="D7" s="575">
        <v>65</v>
      </c>
      <c r="E7" s="575">
        <v>596</v>
      </c>
      <c r="F7" s="575">
        <v>726</v>
      </c>
      <c r="G7" s="575">
        <v>586</v>
      </c>
      <c r="H7" s="575">
        <v>601</v>
      </c>
      <c r="I7" s="575">
        <v>2574</v>
      </c>
      <c r="J7" s="575">
        <v>436</v>
      </c>
      <c r="K7" s="575">
        <v>523</v>
      </c>
      <c r="L7" s="575">
        <v>319</v>
      </c>
      <c r="M7" s="575">
        <v>1278</v>
      </c>
      <c r="N7" s="575">
        <v>221</v>
      </c>
      <c r="O7" s="575">
        <v>161</v>
      </c>
      <c r="P7" s="575">
        <v>85</v>
      </c>
      <c r="Q7" s="575">
        <v>467</v>
      </c>
      <c r="R7" s="575">
        <v>4319</v>
      </c>
      <c r="W7" s="384"/>
      <c r="X7" s="384"/>
      <c r="Y7" s="384"/>
      <c r="Z7" s="384"/>
    </row>
    <row r="8" spans="1:22" s="160" customFormat="1" ht="21">
      <c r="A8" s="325">
        <v>2</v>
      </c>
      <c r="B8" s="574" t="s">
        <v>137</v>
      </c>
      <c r="C8" s="575">
        <v>58</v>
      </c>
      <c r="D8" s="575">
        <v>40</v>
      </c>
      <c r="E8" s="575">
        <v>45</v>
      </c>
      <c r="F8" s="575">
        <v>0</v>
      </c>
      <c r="G8" s="575">
        <v>0</v>
      </c>
      <c r="H8" s="575">
        <v>0</v>
      </c>
      <c r="I8" s="575">
        <f>SUM(C8:H8)</f>
        <v>143</v>
      </c>
      <c r="J8" s="575">
        <v>123</v>
      </c>
      <c r="K8" s="575">
        <v>72</v>
      </c>
      <c r="L8" s="575">
        <v>47</v>
      </c>
      <c r="M8" s="575">
        <f>SUM(J8:L8)</f>
        <v>242</v>
      </c>
      <c r="N8" s="575">
        <v>139</v>
      </c>
      <c r="O8" s="575">
        <v>93</v>
      </c>
      <c r="P8" s="575">
        <v>12</v>
      </c>
      <c r="Q8" s="575">
        <f>SUM(N8:P8)</f>
        <v>244</v>
      </c>
      <c r="R8" s="575">
        <f>SUM(Q8,M8,I8)</f>
        <v>629</v>
      </c>
      <c r="S8" s="576"/>
      <c r="T8" s="576"/>
      <c r="U8" s="576"/>
      <c r="V8" s="576"/>
    </row>
    <row r="9" spans="1:32" ht="21">
      <c r="A9" s="573">
        <v>3</v>
      </c>
      <c r="B9" s="574" t="s">
        <v>151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f>SUM(C9:H9)</f>
        <v>0</v>
      </c>
      <c r="J9" s="325">
        <v>31</v>
      </c>
      <c r="K9" s="325">
        <v>34</v>
      </c>
      <c r="L9" s="577">
        <v>37</v>
      </c>
      <c r="M9" s="575">
        <f>SUM(J9:L9)</f>
        <v>102</v>
      </c>
      <c r="N9" s="325">
        <v>28</v>
      </c>
      <c r="O9" s="325">
        <v>43</v>
      </c>
      <c r="P9" s="564">
        <v>23</v>
      </c>
      <c r="Q9" s="575">
        <f>SUM(N9:P9)</f>
        <v>94</v>
      </c>
      <c r="R9" s="575">
        <f>SUM(Q9,M9,I9)</f>
        <v>196</v>
      </c>
      <c r="W9" s="579"/>
      <c r="X9" s="579"/>
      <c r="Y9" s="579"/>
      <c r="Z9" s="579"/>
      <c r="AA9" s="579"/>
      <c r="AB9" s="579"/>
      <c r="AC9" s="579"/>
      <c r="AD9" s="579"/>
      <c r="AE9" s="579"/>
      <c r="AF9" s="579"/>
    </row>
    <row r="10" spans="1:32" ht="21">
      <c r="A10" s="325">
        <v>4</v>
      </c>
      <c r="B10" s="574" t="s">
        <v>155</v>
      </c>
      <c r="C10" s="575">
        <v>0</v>
      </c>
      <c r="D10" s="575">
        <v>0</v>
      </c>
      <c r="E10" s="575">
        <v>0</v>
      </c>
      <c r="F10" s="575">
        <v>76</v>
      </c>
      <c r="G10" s="575">
        <v>78</v>
      </c>
      <c r="H10" s="575">
        <v>72</v>
      </c>
      <c r="I10" s="575">
        <v>226</v>
      </c>
      <c r="J10" s="575">
        <v>36</v>
      </c>
      <c r="K10" s="575">
        <v>26</v>
      </c>
      <c r="L10" s="575">
        <v>42</v>
      </c>
      <c r="M10" s="575">
        <v>104</v>
      </c>
      <c r="N10" s="575">
        <v>8</v>
      </c>
      <c r="O10" s="575">
        <v>3</v>
      </c>
      <c r="P10" s="575">
        <v>0</v>
      </c>
      <c r="Q10" s="575">
        <v>11</v>
      </c>
      <c r="R10" s="575">
        <v>341</v>
      </c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</row>
    <row r="11" spans="1:32" ht="21">
      <c r="A11" s="573">
        <v>5</v>
      </c>
      <c r="B11" s="574" t="s">
        <v>165</v>
      </c>
      <c r="C11" s="575">
        <v>55</v>
      </c>
      <c r="D11" s="575">
        <v>67</v>
      </c>
      <c r="E11" s="575">
        <v>33</v>
      </c>
      <c r="F11" s="575">
        <v>0</v>
      </c>
      <c r="G11" s="575">
        <v>0</v>
      </c>
      <c r="H11" s="575">
        <v>0</v>
      </c>
      <c r="I11" s="575">
        <v>155</v>
      </c>
      <c r="J11" s="575">
        <v>31</v>
      </c>
      <c r="K11" s="575">
        <v>27</v>
      </c>
      <c r="L11" s="575">
        <v>24</v>
      </c>
      <c r="M11" s="575">
        <v>82</v>
      </c>
      <c r="N11" s="575">
        <v>6</v>
      </c>
      <c r="O11" s="575">
        <v>0</v>
      </c>
      <c r="P11" s="575">
        <v>0</v>
      </c>
      <c r="Q11" s="575">
        <v>6</v>
      </c>
      <c r="R11" s="575">
        <v>243</v>
      </c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</row>
    <row r="12" spans="1:32" ht="21">
      <c r="A12" s="325">
        <v>6</v>
      </c>
      <c r="B12" s="574" t="s">
        <v>169</v>
      </c>
      <c r="C12" s="575">
        <v>0</v>
      </c>
      <c r="D12" s="575">
        <v>0</v>
      </c>
      <c r="E12" s="575">
        <v>0</v>
      </c>
      <c r="F12" s="575">
        <v>106</v>
      </c>
      <c r="G12" s="575">
        <v>92</v>
      </c>
      <c r="H12" s="575">
        <v>100</v>
      </c>
      <c r="I12" s="575">
        <f>SUM(C12:H12)</f>
        <v>298</v>
      </c>
      <c r="J12" s="575">
        <v>114</v>
      </c>
      <c r="K12" s="575">
        <v>99</v>
      </c>
      <c r="L12" s="575">
        <v>104</v>
      </c>
      <c r="M12" s="575">
        <f>SUM(J12:L12)</f>
        <v>317</v>
      </c>
      <c r="N12" s="575">
        <v>20</v>
      </c>
      <c r="O12" s="575">
        <v>9</v>
      </c>
      <c r="P12" s="575">
        <v>9</v>
      </c>
      <c r="Q12" s="575">
        <f>SUM(N12:P12)</f>
        <v>38</v>
      </c>
      <c r="R12" s="575">
        <f>SUM(Q12,M12,I12)</f>
        <v>653</v>
      </c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</row>
    <row r="13" spans="1:32" ht="21">
      <c r="A13" s="573">
        <v>7</v>
      </c>
      <c r="B13" s="574" t="s">
        <v>170</v>
      </c>
      <c r="C13" s="575">
        <v>0</v>
      </c>
      <c r="D13" s="575">
        <v>0</v>
      </c>
      <c r="E13" s="575">
        <v>0</v>
      </c>
      <c r="F13" s="575">
        <v>0</v>
      </c>
      <c r="G13" s="575">
        <v>0</v>
      </c>
      <c r="H13" s="575">
        <v>93</v>
      </c>
      <c r="I13" s="575">
        <f>SUM(C13:H13)</f>
        <v>93</v>
      </c>
      <c r="J13" s="575">
        <v>88</v>
      </c>
      <c r="K13" s="575">
        <v>51</v>
      </c>
      <c r="L13" s="575">
        <v>41</v>
      </c>
      <c r="M13" s="575">
        <f>SUM(J13:L13)</f>
        <v>180</v>
      </c>
      <c r="N13" s="575">
        <v>33</v>
      </c>
      <c r="O13" s="575">
        <v>15</v>
      </c>
      <c r="P13" s="575">
        <v>14</v>
      </c>
      <c r="Q13" s="575">
        <f>SUM(N13:P13)</f>
        <v>62</v>
      </c>
      <c r="R13" s="575">
        <f>SUM(Q13,M13,I13)</f>
        <v>335</v>
      </c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</row>
    <row r="14" spans="1:32" ht="21">
      <c r="A14" s="325">
        <v>8</v>
      </c>
      <c r="B14" s="574" t="s">
        <v>181</v>
      </c>
      <c r="C14" s="575">
        <v>0</v>
      </c>
      <c r="D14" s="575">
        <v>0</v>
      </c>
      <c r="E14" s="575">
        <v>0</v>
      </c>
      <c r="F14" s="575">
        <v>49</v>
      </c>
      <c r="G14" s="575">
        <v>25</v>
      </c>
      <c r="H14" s="575">
        <v>32</v>
      </c>
      <c r="I14" s="575">
        <v>106</v>
      </c>
      <c r="J14" s="575">
        <v>33</v>
      </c>
      <c r="K14" s="575">
        <v>35</v>
      </c>
      <c r="L14" s="575">
        <v>25</v>
      </c>
      <c r="M14" s="575">
        <v>93</v>
      </c>
      <c r="N14" s="575">
        <v>11</v>
      </c>
      <c r="O14" s="575">
        <v>6</v>
      </c>
      <c r="P14" s="575">
        <v>5</v>
      </c>
      <c r="Q14" s="575">
        <v>22</v>
      </c>
      <c r="R14" s="575">
        <v>221</v>
      </c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</row>
    <row r="15" spans="1:32" ht="21">
      <c r="A15" s="573">
        <v>9</v>
      </c>
      <c r="B15" s="574" t="s">
        <v>188</v>
      </c>
      <c r="C15" s="575">
        <v>0</v>
      </c>
      <c r="D15" s="575">
        <v>0</v>
      </c>
      <c r="E15" s="575">
        <v>0</v>
      </c>
      <c r="F15" s="575">
        <v>10</v>
      </c>
      <c r="G15" s="575">
        <v>19</v>
      </c>
      <c r="H15" s="575">
        <v>14</v>
      </c>
      <c r="I15" s="575">
        <f>SUM(C15:H15)</f>
        <v>43</v>
      </c>
      <c r="J15" s="575">
        <v>18</v>
      </c>
      <c r="K15" s="575">
        <v>17</v>
      </c>
      <c r="L15" s="575">
        <v>12</v>
      </c>
      <c r="M15" s="575">
        <f>SUM(J15:L15)</f>
        <v>47</v>
      </c>
      <c r="N15" s="575">
        <v>14</v>
      </c>
      <c r="O15" s="575">
        <v>12</v>
      </c>
      <c r="P15" s="575">
        <v>6</v>
      </c>
      <c r="Q15" s="575">
        <f>SUM(N15:P15)</f>
        <v>32</v>
      </c>
      <c r="R15" s="575">
        <f>SUM(Q15,M15,I15)</f>
        <v>122</v>
      </c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</row>
    <row r="16" spans="1:32" ht="21">
      <c r="A16" s="325">
        <v>10</v>
      </c>
      <c r="B16" s="574" t="s">
        <v>194</v>
      </c>
      <c r="C16" s="575">
        <v>0</v>
      </c>
      <c r="D16" s="575">
        <v>0</v>
      </c>
      <c r="E16" s="575">
        <v>66</v>
      </c>
      <c r="F16" s="575">
        <v>74</v>
      </c>
      <c r="G16" s="575">
        <v>98</v>
      </c>
      <c r="H16" s="575">
        <v>83</v>
      </c>
      <c r="I16" s="575">
        <f>SUM(C16:H16)</f>
        <v>321</v>
      </c>
      <c r="J16" s="575">
        <v>17</v>
      </c>
      <c r="K16" s="575">
        <v>21</v>
      </c>
      <c r="L16" s="575">
        <v>10</v>
      </c>
      <c r="M16" s="575">
        <f>SUM(J16:L16)</f>
        <v>48</v>
      </c>
      <c r="N16" s="575">
        <v>4</v>
      </c>
      <c r="O16" s="575">
        <v>4</v>
      </c>
      <c r="P16" s="575">
        <v>0</v>
      </c>
      <c r="Q16" s="575">
        <f>SUM(N16:P16)</f>
        <v>8</v>
      </c>
      <c r="R16" s="575">
        <f>SUM(Q16,M16,I16)</f>
        <v>377</v>
      </c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</row>
    <row r="17" spans="1:32" ht="21">
      <c r="A17" s="573">
        <v>11</v>
      </c>
      <c r="B17" s="580" t="s">
        <v>834</v>
      </c>
      <c r="C17" s="575">
        <v>0</v>
      </c>
      <c r="D17" s="575">
        <v>0</v>
      </c>
      <c r="E17" s="575">
        <v>0</v>
      </c>
      <c r="F17" s="575">
        <v>0</v>
      </c>
      <c r="G17" s="575">
        <v>0</v>
      </c>
      <c r="H17" s="575">
        <v>122</v>
      </c>
      <c r="I17" s="575">
        <v>122</v>
      </c>
      <c r="J17" s="575">
        <v>30</v>
      </c>
      <c r="K17" s="575">
        <v>0</v>
      </c>
      <c r="L17" s="575">
        <v>0</v>
      </c>
      <c r="M17" s="575">
        <f>SUM(J17:L17)</f>
        <v>30</v>
      </c>
      <c r="N17" s="575">
        <v>11</v>
      </c>
      <c r="O17" s="575">
        <v>0</v>
      </c>
      <c r="P17" s="575">
        <v>0</v>
      </c>
      <c r="Q17" s="575">
        <f>SUM(N17:P17)</f>
        <v>11</v>
      </c>
      <c r="R17" s="575">
        <f>SUM(Q17,M17,I17)</f>
        <v>163</v>
      </c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</row>
    <row r="18" spans="1:32" ht="21">
      <c r="A18" s="1104" t="s">
        <v>733</v>
      </c>
      <c r="B18" s="1105"/>
      <c r="C18" s="542">
        <f>SUM(C7:C17)</f>
        <v>113</v>
      </c>
      <c r="D18" s="542">
        <f aca="true" t="shared" si="0" ref="D18:R18">SUM(D7:D17)</f>
        <v>172</v>
      </c>
      <c r="E18" s="542">
        <f t="shared" si="0"/>
        <v>740</v>
      </c>
      <c r="F18" s="542">
        <f t="shared" si="0"/>
        <v>1041</v>
      </c>
      <c r="G18" s="542">
        <f t="shared" si="0"/>
        <v>898</v>
      </c>
      <c r="H18" s="542">
        <f t="shared" si="0"/>
        <v>1117</v>
      </c>
      <c r="I18" s="542">
        <f t="shared" si="0"/>
        <v>4081</v>
      </c>
      <c r="J18" s="542">
        <f t="shared" si="0"/>
        <v>957</v>
      </c>
      <c r="K18" s="542">
        <f t="shared" si="0"/>
        <v>905</v>
      </c>
      <c r="L18" s="542">
        <f t="shared" si="0"/>
        <v>661</v>
      </c>
      <c r="M18" s="542">
        <f t="shared" si="0"/>
        <v>2523</v>
      </c>
      <c r="N18" s="542">
        <f t="shared" si="0"/>
        <v>495</v>
      </c>
      <c r="O18" s="542">
        <f t="shared" si="0"/>
        <v>346</v>
      </c>
      <c r="P18" s="542">
        <f t="shared" si="0"/>
        <v>154</v>
      </c>
      <c r="Q18" s="542">
        <f t="shared" si="0"/>
        <v>995</v>
      </c>
      <c r="R18" s="542">
        <f t="shared" si="0"/>
        <v>7599</v>
      </c>
      <c r="S18" s="589">
        <f>I18+M18+Q18</f>
        <v>7599</v>
      </c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</row>
    <row r="19" spans="1:32" ht="21">
      <c r="A19" s="325">
        <v>12</v>
      </c>
      <c r="B19" s="295" t="s">
        <v>676</v>
      </c>
      <c r="C19" s="439">
        <v>0</v>
      </c>
      <c r="D19" s="439">
        <v>0</v>
      </c>
      <c r="E19" s="439">
        <v>0</v>
      </c>
      <c r="F19" s="793">
        <v>144</v>
      </c>
      <c r="G19" s="793">
        <v>229</v>
      </c>
      <c r="H19" s="793">
        <v>195</v>
      </c>
      <c r="I19" s="452">
        <f>SUM(F19:H19)</f>
        <v>568</v>
      </c>
      <c r="J19" s="793">
        <v>125</v>
      </c>
      <c r="K19" s="793">
        <v>103</v>
      </c>
      <c r="L19" s="793">
        <v>64</v>
      </c>
      <c r="M19" s="439">
        <v>292</v>
      </c>
      <c r="N19" s="793">
        <v>65</v>
      </c>
      <c r="O19" s="793">
        <v>21</v>
      </c>
      <c r="P19" s="793">
        <v>13</v>
      </c>
      <c r="Q19" s="452">
        <f>SUM(N19:P19)</f>
        <v>99</v>
      </c>
      <c r="R19" s="452">
        <v>959</v>
      </c>
      <c r="S19" s="589">
        <f aca="true" t="shared" si="1" ref="S19:S67">I19+M19+Q19</f>
        <v>959</v>
      </c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</row>
    <row r="20" spans="1:32" ht="21">
      <c r="A20" s="325">
        <v>13</v>
      </c>
      <c r="B20" s="262" t="s">
        <v>677</v>
      </c>
      <c r="C20" s="439">
        <v>0</v>
      </c>
      <c r="D20" s="439">
        <v>0</v>
      </c>
      <c r="E20" s="439">
        <v>0</v>
      </c>
      <c r="F20" s="514">
        <v>95</v>
      </c>
      <c r="G20" s="514">
        <v>85</v>
      </c>
      <c r="H20" s="514">
        <v>145</v>
      </c>
      <c r="I20" s="515">
        <v>325</v>
      </c>
      <c r="J20" s="514">
        <v>88</v>
      </c>
      <c r="K20" s="514">
        <v>63</v>
      </c>
      <c r="L20" s="514">
        <v>43</v>
      </c>
      <c r="M20" s="515">
        <v>194</v>
      </c>
      <c r="N20" s="514">
        <v>8</v>
      </c>
      <c r="O20" s="514">
        <v>8</v>
      </c>
      <c r="P20" s="514">
        <v>4</v>
      </c>
      <c r="Q20" s="515">
        <v>20</v>
      </c>
      <c r="R20" s="515">
        <v>539</v>
      </c>
      <c r="S20" s="589">
        <f t="shared" si="1"/>
        <v>539</v>
      </c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</row>
    <row r="21" spans="1:32" ht="21">
      <c r="A21" s="325">
        <v>14</v>
      </c>
      <c r="B21" s="262" t="s">
        <v>678</v>
      </c>
      <c r="C21" s="439">
        <v>0</v>
      </c>
      <c r="D21" s="439">
        <v>0</v>
      </c>
      <c r="E21" s="439">
        <v>0</v>
      </c>
      <c r="F21" s="514">
        <v>144</v>
      </c>
      <c r="G21" s="514">
        <v>147</v>
      </c>
      <c r="H21" s="514">
        <v>145</v>
      </c>
      <c r="I21" s="515">
        <f>SUM(F21:H21)</f>
        <v>436</v>
      </c>
      <c r="J21" s="514">
        <v>77</v>
      </c>
      <c r="K21" s="514">
        <v>39</v>
      </c>
      <c r="L21" s="514">
        <v>43</v>
      </c>
      <c r="M21" s="515">
        <f>SUM(J21:L21)</f>
        <v>159</v>
      </c>
      <c r="N21" s="514">
        <v>33</v>
      </c>
      <c r="O21" s="514">
        <v>12</v>
      </c>
      <c r="P21" s="514"/>
      <c r="Q21" s="515">
        <v>45</v>
      </c>
      <c r="R21" s="515">
        <v>640</v>
      </c>
      <c r="S21" s="589">
        <f t="shared" si="1"/>
        <v>640</v>
      </c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</row>
    <row r="22" spans="1:32" ht="21">
      <c r="A22" s="325">
        <v>15</v>
      </c>
      <c r="B22" s="262" t="s">
        <v>679</v>
      </c>
      <c r="C22" s="439">
        <v>0</v>
      </c>
      <c r="D22" s="439">
        <v>0</v>
      </c>
      <c r="E22" s="439">
        <v>0</v>
      </c>
      <c r="F22" s="439">
        <v>0</v>
      </c>
      <c r="G22" s="439">
        <v>0</v>
      </c>
      <c r="H22" s="439">
        <v>0</v>
      </c>
      <c r="I22" s="515">
        <f>SUM(F22:H22)</f>
        <v>0</v>
      </c>
      <c r="J22" s="514">
        <v>165</v>
      </c>
      <c r="K22" s="514">
        <v>145</v>
      </c>
      <c r="L22" s="514">
        <v>155</v>
      </c>
      <c r="M22" s="515">
        <v>465</v>
      </c>
      <c r="N22" s="514">
        <v>28</v>
      </c>
      <c r="O22" s="514">
        <v>48</v>
      </c>
      <c r="P22" s="514">
        <v>23</v>
      </c>
      <c r="Q22" s="515">
        <v>99</v>
      </c>
      <c r="R22" s="515">
        <v>564</v>
      </c>
      <c r="S22" s="589">
        <f t="shared" si="1"/>
        <v>564</v>
      </c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</row>
    <row r="23" spans="1:32" ht="21">
      <c r="A23" s="325">
        <v>16</v>
      </c>
      <c r="B23" s="262" t="s">
        <v>680</v>
      </c>
      <c r="C23" s="439">
        <v>0</v>
      </c>
      <c r="D23" s="439">
        <v>0</v>
      </c>
      <c r="E23" s="439">
        <v>0</v>
      </c>
      <c r="F23" s="581">
        <v>58</v>
      </c>
      <c r="G23" s="581">
        <v>50</v>
      </c>
      <c r="H23" s="581">
        <v>84</v>
      </c>
      <c r="I23" s="515">
        <f>SUM(F23:H23)</f>
        <v>192</v>
      </c>
      <c r="J23" s="515">
        <v>0</v>
      </c>
      <c r="K23" s="515">
        <v>0</v>
      </c>
      <c r="L23" s="515">
        <v>0</v>
      </c>
      <c r="M23" s="515">
        <v>0</v>
      </c>
      <c r="N23" s="515">
        <v>0</v>
      </c>
      <c r="O23" s="515">
        <v>0</v>
      </c>
      <c r="P23" s="515">
        <v>0</v>
      </c>
      <c r="Q23" s="515">
        <v>0</v>
      </c>
      <c r="R23" s="582">
        <v>192</v>
      </c>
      <c r="S23" s="589">
        <f t="shared" si="1"/>
        <v>192</v>
      </c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</row>
    <row r="24" spans="1:32" ht="21">
      <c r="A24" s="325">
        <v>17</v>
      </c>
      <c r="B24" s="262" t="s">
        <v>681</v>
      </c>
      <c r="C24" s="439">
        <v>0</v>
      </c>
      <c r="D24" s="439">
        <v>0</v>
      </c>
      <c r="E24" s="439">
        <v>0</v>
      </c>
      <c r="F24" s="514">
        <v>76</v>
      </c>
      <c r="G24" s="514">
        <v>72</v>
      </c>
      <c r="H24" s="514">
        <v>31</v>
      </c>
      <c r="I24" s="515">
        <f>SUM(F24:H24)</f>
        <v>179</v>
      </c>
      <c r="J24" s="514">
        <v>24</v>
      </c>
      <c r="K24" s="514">
        <v>0</v>
      </c>
      <c r="L24" s="514">
        <v>0</v>
      </c>
      <c r="M24" s="515">
        <v>24</v>
      </c>
      <c r="N24" s="515">
        <v>0</v>
      </c>
      <c r="O24" s="515">
        <v>0</v>
      </c>
      <c r="P24" s="515">
        <v>0</v>
      </c>
      <c r="Q24" s="515">
        <v>0</v>
      </c>
      <c r="R24" s="515">
        <v>203</v>
      </c>
      <c r="S24" s="589">
        <f t="shared" si="1"/>
        <v>203</v>
      </c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</row>
    <row r="25" spans="1:32" ht="21">
      <c r="A25" s="325">
        <v>18</v>
      </c>
      <c r="B25" s="262" t="s">
        <v>682</v>
      </c>
      <c r="C25" s="439">
        <v>0</v>
      </c>
      <c r="D25" s="439">
        <v>0</v>
      </c>
      <c r="E25" s="439">
        <v>0</v>
      </c>
      <c r="F25" s="514"/>
      <c r="G25" s="514">
        <v>52</v>
      </c>
      <c r="H25" s="514">
        <v>71</v>
      </c>
      <c r="I25" s="515">
        <f>SUM(F25:H25)</f>
        <v>123</v>
      </c>
      <c r="J25" s="514">
        <v>40</v>
      </c>
      <c r="K25" s="514">
        <v>80</v>
      </c>
      <c r="L25" s="514">
        <v>40</v>
      </c>
      <c r="M25" s="515">
        <v>160</v>
      </c>
      <c r="N25" s="514">
        <v>47</v>
      </c>
      <c r="O25" s="514">
        <v>0</v>
      </c>
      <c r="P25" s="514">
        <v>0</v>
      </c>
      <c r="Q25" s="515">
        <v>47</v>
      </c>
      <c r="R25" s="515">
        <v>330</v>
      </c>
      <c r="S25" s="589">
        <f t="shared" si="1"/>
        <v>330</v>
      </c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</row>
    <row r="26" spans="1:32" ht="21">
      <c r="A26" s="1106" t="s">
        <v>744</v>
      </c>
      <c r="B26" s="1107"/>
      <c r="C26" s="542">
        <f>SUM(C19:C25)</f>
        <v>0</v>
      </c>
      <c r="D26" s="542">
        <f aca="true" t="shared" si="2" ref="D26:R26">SUM(D19:D25)</f>
        <v>0</v>
      </c>
      <c r="E26" s="542">
        <f t="shared" si="2"/>
        <v>0</v>
      </c>
      <c r="F26" s="542">
        <f t="shared" si="2"/>
        <v>517</v>
      </c>
      <c r="G26" s="542">
        <f t="shared" si="2"/>
        <v>635</v>
      </c>
      <c r="H26" s="542">
        <f t="shared" si="2"/>
        <v>671</v>
      </c>
      <c r="I26" s="542">
        <f t="shared" si="2"/>
        <v>1823</v>
      </c>
      <c r="J26" s="542">
        <f t="shared" si="2"/>
        <v>519</v>
      </c>
      <c r="K26" s="542">
        <f t="shared" si="2"/>
        <v>430</v>
      </c>
      <c r="L26" s="542">
        <f t="shared" si="2"/>
        <v>345</v>
      </c>
      <c r="M26" s="542">
        <f t="shared" si="2"/>
        <v>1294</v>
      </c>
      <c r="N26" s="542">
        <f t="shared" si="2"/>
        <v>181</v>
      </c>
      <c r="O26" s="542">
        <f t="shared" si="2"/>
        <v>89</v>
      </c>
      <c r="P26" s="542">
        <f t="shared" si="2"/>
        <v>40</v>
      </c>
      <c r="Q26" s="542">
        <f t="shared" si="2"/>
        <v>310</v>
      </c>
      <c r="R26" s="542">
        <f t="shared" si="2"/>
        <v>3427</v>
      </c>
      <c r="S26" s="589">
        <f t="shared" si="1"/>
        <v>3427</v>
      </c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</row>
    <row r="27" spans="1:32" ht="21">
      <c r="A27" s="265">
        <v>19</v>
      </c>
      <c r="B27" s="262" t="s">
        <v>683</v>
      </c>
      <c r="C27" s="263">
        <v>0</v>
      </c>
      <c r="D27" s="263">
        <v>0</v>
      </c>
      <c r="E27" s="263">
        <v>0</v>
      </c>
      <c r="F27" s="263">
        <v>32</v>
      </c>
      <c r="G27" s="263">
        <v>69</v>
      </c>
      <c r="H27" s="263">
        <v>82</v>
      </c>
      <c r="I27" s="263">
        <f>SUM(F27:H27)</f>
        <v>183</v>
      </c>
      <c r="J27" s="263">
        <v>74</v>
      </c>
      <c r="K27" s="263">
        <v>90</v>
      </c>
      <c r="L27" s="263">
        <v>67</v>
      </c>
      <c r="M27" s="263">
        <f>SUM(J27:L27)</f>
        <v>231</v>
      </c>
      <c r="N27" s="263">
        <v>37</v>
      </c>
      <c r="O27" s="263">
        <v>29</v>
      </c>
      <c r="P27" s="263">
        <v>8</v>
      </c>
      <c r="Q27" s="263">
        <f>SUM(N27:P27)</f>
        <v>74</v>
      </c>
      <c r="R27" s="263">
        <f>SUM(Q27,M27,I27)</f>
        <v>488</v>
      </c>
      <c r="S27" s="589">
        <f t="shared" si="1"/>
        <v>488</v>
      </c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</row>
    <row r="28" spans="1:32" ht="21">
      <c r="A28" s="583">
        <v>20</v>
      </c>
      <c r="B28" s="262" t="s">
        <v>684</v>
      </c>
      <c r="C28" s="263">
        <v>0</v>
      </c>
      <c r="D28" s="263">
        <v>0</v>
      </c>
      <c r="E28" s="263">
        <v>0</v>
      </c>
      <c r="F28" s="263">
        <v>85</v>
      </c>
      <c r="G28" s="263">
        <v>201</v>
      </c>
      <c r="H28" s="263">
        <v>298</v>
      </c>
      <c r="I28" s="263">
        <f aca="true" t="shared" si="3" ref="I28:I33">SUM(F28:H28)</f>
        <v>584</v>
      </c>
      <c r="J28" s="263">
        <v>148</v>
      </c>
      <c r="K28" s="263">
        <v>127</v>
      </c>
      <c r="L28" s="263">
        <v>82</v>
      </c>
      <c r="M28" s="263">
        <f aca="true" t="shared" si="4" ref="M28:M34">SUM(J28:L28)</f>
        <v>357</v>
      </c>
      <c r="N28" s="263">
        <v>75</v>
      </c>
      <c r="O28" s="263">
        <v>42</v>
      </c>
      <c r="P28" s="263">
        <v>40</v>
      </c>
      <c r="Q28" s="263">
        <f aca="true" t="shared" si="5" ref="Q28:Q34">SUM(N28:P28)</f>
        <v>157</v>
      </c>
      <c r="R28" s="263">
        <f aca="true" t="shared" si="6" ref="R28:R34">SUM(Q28,M28,I28)</f>
        <v>1098</v>
      </c>
      <c r="S28" s="589">
        <f t="shared" si="1"/>
        <v>1098</v>
      </c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</row>
    <row r="29" spans="1:19" ht="21">
      <c r="A29" s="265">
        <v>21</v>
      </c>
      <c r="B29" s="262" t="s">
        <v>685</v>
      </c>
      <c r="C29" s="263">
        <v>0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3">
        <v>69</v>
      </c>
      <c r="K29" s="263">
        <v>96</v>
      </c>
      <c r="L29" s="263">
        <v>47</v>
      </c>
      <c r="M29" s="263">
        <f t="shared" si="4"/>
        <v>212</v>
      </c>
      <c r="N29" s="263">
        <v>52</v>
      </c>
      <c r="O29" s="263">
        <v>43</v>
      </c>
      <c r="P29" s="263">
        <v>38</v>
      </c>
      <c r="Q29" s="263">
        <f t="shared" si="5"/>
        <v>133</v>
      </c>
      <c r="R29" s="263">
        <f t="shared" si="6"/>
        <v>345</v>
      </c>
      <c r="S29" s="589">
        <f t="shared" si="1"/>
        <v>345</v>
      </c>
    </row>
    <row r="30" spans="1:19" ht="21">
      <c r="A30" s="583">
        <v>22</v>
      </c>
      <c r="B30" s="262" t="s">
        <v>686</v>
      </c>
      <c r="C30" s="263">
        <v>0</v>
      </c>
      <c r="D30" s="263">
        <v>0</v>
      </c>
      <c r="E30" s="263">
        <v>0</v>
      </c>
      <c r="F30" s="263">
        <v>12</v>
      </c>
      <c r="G30" s="263">
        <v>33</v>
      </c>
      <c r="H30" s="263">
        <v>87</v>
      </c>
      <c r="I30" s="263">
        <f t="shared" si="3"/>
        <v>132</v>
      </c>
      <c r="J30" s="263">
        <v>25</v>
      </c>
      <c r="K30" s="263">
        <v>16</v>
      </c>
      <c r="L30" s="263">
        <v>29</v>
      </c>
      <c r="M30" s="263">
        <f t="shared" si="4"/>
        <v>70</v>
      </c>
      <c r="N30" s="263">
        <v>202</v>
      </c>
      <c r="O30" s="263">
        <v>0</v>
      </c>
      <c r="P30" s="263">
        <v>0</v>
      </c>
      <c r="Q30" s="263">
        <f t="shared" si="5"/>
        <v>202</v>
      </c>
      <c r="R30" s="263">
        <f t="shared" si="6"/>
        <v>404</v>
      </c>
      <c r="S30" s="589">
        <f t="shared" si="1"/>
        <v>404</v>
      </c>
    </row>
    <row r="31" spans="1:19" ht="21">
      <c r="A31" s="265">
        <v>23</v>
      </c>
      <c r="B31" s="262" t="s">
        <v>687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3">
        <v>0</v>
      </c>
      <c r="I31" s="263">
        <v>0</v>
      </c>
      <c r="J31" s="263">
        <v>48</v>
      </c>
      <c r="K31" s="263">
        <v>62</v>
      </c>
      <c r="L31" s="263">
        <v>62</v>
      </c>
      <c r="M31" s="263">
        <f t="shared" si="4"/>
        <v>172</v>
      </c>
      <c r="N31" s="263">
        <v>46</v>
      </c>
      <c r="O31" s="263">
        <v>43</v>
      </c>
      <c r="P31" s="263">
        <v>17</v>
      </c>
      <c r="Q31" s="263">
        <f t="shared" si="5"/>
        <v>106</v>
      </c>
      <c r="R31" s="263">
        <f t="shared" si="6"/>
        <v>278</v>
      </c>
      <c r="S31" s="589">
        <f t="shared" si="1"/>
        <v>278</v>
      </c>
    </row>
    <row r="32" spans="1:19" ht="21">
      <c r="A32" s="583">
        <v>24</v>
      </c>
      <c r="B32" s="262" t="s">
        <v>688</v>
      </c>
      <c r="C32" s="263">
        <v>0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263">
        <v>0</v>
      </c>
      <c r="J32" s="263">
        <v>30</v>
      </c>
      <c r="K32" s="263">
        <v>24</v>
      </c>
      <c r="L32" s="263">
        <v>40</v>
      </c>
      <c r="M32" s="263">
        <f t="shared" si="4"/>
        <v>94</v>
      </c>
      <c r="N32" s="263">
        <v>0</v>
      </c>
      <c r="O32" s="263">
        <v>0</v>
      </c>
      <c r="P32" s="263">
        <v>0</v>
      </c>
      <c r="Q32" s="263">
        <f t="shared" si="5"/>
        <v>0</v>
      </c>
      <c r="R32" s="263">
        <f t="shared" si="6"/>
        <v>94</v>
      </c>
      <c r="S32" s="589">
        <f t="shared" si="1"/>
        <v>94</v>
      </c>
    </row>
    <row r="33" spans="1:19" ht="21">
      <c r="A33" s="265">
        <v>25</v>
      </c>
      <c r="B33" s="262" t="s">
        <v>689</v>
      </c>
      <c r="C33" s="263">
        <v>0</v>
      </c>
      <c r="D33" s="263">
        <v>0</v>
      </c>
      <c r="E33" s="263">
        <v>0</v>
      </c>
      <c r="F33" s="263">
        <v>312</v>
      </c>
      <c r="G33" s="263">
        <v>199</v>
      </c>
      <c r="H33" s="263">
        <v>169</v>
      </c>
      <c r="I33" s="263">
        <f t="shared" si="3"/>
        <v>680</v>
      </c>
      <c r="J33" s="263">
        <v>126</v>
      </c>
      <c r="K33" s="263">
        <v>72</v>
      </c>
      <c r="L33" s="263">
        <v>49</v>
      </c>
      <c r="M33" s="263">
        <f t="shared" si="4"/>
        <v>247</v>
      </c>
      <c r="N33" s="263">
        <v>17</v>
      </c>
      <c r="O33" s="263">
        <v>12</v>
      </c>
      <c r="P33" s="263">
        <v>8</v>
      </c>
      <c r="Q33" s="263">
        <f t="shared" si="5"/>
        <v>37</v>
      </c>
      <c r="R33" s="263">
        <f t="shared" si="6"/>
        <v>964</v>
      </c>
      <c r="S33" s="589">
        <f t="shared" si="1"/>
        <v>964</v>
      </c>
    </row>
    <row r="34" spans="1:19" ht="21">
      <c r="A34" s="583">
        <v>26</v>
      </c>
      <c r="B34" s="262" t="s">
        <v>690</v>
      </c>
      <c r="C34" s="263">
        <v>0</v>
      </c>
      <c r="D34" s="263">
        <v>0</v>
      </c>
      <c r="E34" s="263">
        <v>0</v>
      </c>
      <c r="F34" s="263">
        <v>0</v>
      </c>
      <c r="G34" s="263">
        <v>16</v>
      </c>
      <c r="H34" s="263">
        <v>23</v>
      </c>
      <c r="I34" s="263">
        <f>SUM(F34:H34)</f>
        <v>39</v>
      </c>
      <c r="J34" s="263">
        <v>25</v>
      </c>
      <c r="K34" s="263">
        <v>25</v>
      </c>
      <c r="L34" s="263">
        <v>19</v>
      </c>
      <c r="M34" s="263">
        <f t="shared" si="4"/>
        <v>69</v>
      </c>
      <c r="N34" s="263">
        <v>19</v>
      </c>
      <c r="O34" s="263">
        <v>2</v>
      </c>
      <c r="P34" s="263">
        <v>0</v>
      </c>
      <c r="Q34" s="263">
        <f t="shared" si="5"/>
        <v>21</v>
      </c>
      <c r="R34" s="263">
        <f t="shared" si="6"/>
        <v>129</v>
      </c>
      <c r="S34" s="589">
        <f t="shared" si="1"/>
        <v>129</v>
      </c>
    </row>
    <row r="35" spans="1:19" ht="21">
      <c r="A35" s="1106" t="s">
        <v>745</v>
      </c>
      <c r="B35" s="1107"/>
      <c r="C35" s="543">
        <f>SUM(C27:C34)</f>
        <v>0</v>
      </c>
      <c r="D35" s="543">
        <f aca="true" t="shared" si="7" ref="D35:R35">SUM(D27:D34)</f>
        <v>0</v>
      </c>
      <c r="E35" s="543">
        <f t="shared" si="7"/>
        <v>0</v>
      </c>
      <c r="F35" s="543">
        <f t="shared" si="7"/>
        <v>441</v>
      </c>
      <c r="G35" s="543">
        <f t="shared" si="7"/>
        <v>518</v>
      </c>
      <c r="H35" s="543">
        <f t="shared" si="7"/>
        <v>659</v>
      </c>
      <c r="I35" s="543">
        <f t="shared" si="7"/>
        <v>1618</v>
      </c>
      <c r="J35" s="543">
        <f t="shared" si="7"/>
        <v>545</v>
      </c>
      <c r="K35" s="543">
        <f t="shared" si="7"/>
        <v>512</v>
      </c>
      <c r="L35" s="543">
        <f t="shared" si="7"/>
        <v>395</v>
      </c>
      <c r="M35" s="543">
        <f t="shared" si="7"/>
        <v>1452</v>
      </c>
      <c r="N35" s="543">
        <f t="shared" si="7"/>
        <v>448</v>
      </c>
      <c r="O35" s="543">
        <f t="shared" si="7"/>
        <v>171</v>
      </c>
      <c r="P35" s="543">
        <f t="shared" si="7"/>
        <v>111</v>
      </c>
      <c r="Q35" s="543">
        <f t="shared" si="7"/>
        <v>730</v>
      </c>
      <c r="R35" s="543">
        <f t="shared" si="7"/>
        <v>3800</v>
      </c>
      <c r="S35" s="589">
        <f t="shared" si="1"/>
        <v>3800</v>
      </c>
    </row>
    <row r="36" spans="1:19" ht="21">
      <c r="A36" s="325">
        <v>27</v>
      </c>
      <c r="B36" s="574" t="s">
        <v>362</v>
      </c>
      <c r="C36" s="575">
        <v>70</v>
      </c>
      <c r="D36" s="575">
        <v>107</v>
      </c>
      <c r="E36" s="575">
        <v>144</v>
      </c>
      <c r="F36" s="575">
        <v>70</v>
      </c>
      <c r="G36" s="575">
        <v>0</v>
      </c>
      <c r="H36" s="575">
        <v>0</v>
      </c>
      <c r="I36" s="575">
        <v>391</v>
      </c>
      <c r="J36" s="575">
        <v>113</v>
      </c>
      <c r="K36" s="575">
        <v>84</v>
      </c>
      <c r="L36" s="575">
        <v>40</v>
      </c>
      <c r="M36" s="575">
        <v>237</v>
      </c>
      <c r="N36" s="575">
        <v>58</v>
      </c>
      <c r="O36" s="575">
        <v>23</v>
      </c>
      <c r="P36" s="575">
        <v>22</v>
      </c>
      <c r="Q36" s="575">
        <v>103</v>
      </c>
      <c r="R36" s="575">
        <v>731</v>
      </c>
      <c r="S36" s="589">
        <f t="shared" si="1"/>
        <v>731</v>
      </c>
    </row>
    <row r="37" spans="1:19" ht="21">
      <c r="A37" s="573">
        <v>28</v>
      </c>
      <c r="B37" s="574" t="s">
        <v>366</v>
      </c>
      <c r="C37" s="575">
        <v>0</v>
      </c>
      <c r="D37" s="575">
        <v>0</v>
      </c>
      <c r="E37" s="575">
        <v>0</v>
      </c>
      <c r="F37" s="575">
        <v>0</v>
      </c>
      <c r="G37" s="575">
        <v>0</v>
      </c>
      <c r="H37" s="575">
        <v>0</v>
      </c>
      <c r="I37" s="575">
        <v>0</v>
      </c>
      <c r="J37" s="575">
        <v>225</v>
      </c>
      <c r="K37" s="575">
        <v>157</v>
      </c>
      <c r="L37" s="575">
        <v>178</v>
      </c>
      <c r="M37" s="575">
        <v>560</v>
      </c>
      <c r="N37" s="575">
        <v>152</v>
      </c>
      <c r="O37" s="575">
        <v>108</v>
      </c>
      <c r="P37" s="575">
        <v>71</v>
      </c>
      <c r="Q37" s="584">
        <v>331</v>
      </c>
      <c r="R37" s="575">
        <v>891</v>
      </c>
      <c r="S37" s="589">
        <f t="shared" si="1"/>
        <v>891</v>
      </c>
    </row>
    <row r="38" spans="1:19" ht="21">
      <c r="A38" s="325">
        <v>29</v>
      </c>
      <c r="B38" s="574" t="s">
        <v>371</v>
      </c>
      <c r="C38" s="575">
        <v>0</v>
      </c>
      <c r="D38" s="575">
        <v>0</v>
      </c>
      <c r="E38" s="575">
        <v>31</v>
      </c>
      <c r="F38" s="575">
        <v>49</v>
      </c>
      <c r="G38" s="575">
        <v>34</v>
      </c>
      <c r="H38" s="575">
        <v>19</v>
      </c>
      <c r="I38" s="575">
        <f>SUM(E38:H38)</f>
        <v>133</v>
      </c>
      <c r="J38" s="575">
        <v>17</v>
      </c>
      <c r="K38" s="575">
        <v>7</v>
      </c>
      <c r="L38" s="575">
        <v>9</v>
      </c>
      <c r="M38" s="575">
        <f>SUM(J38:L38)</f>
        <v>33</v>
      </c>
      <c r="N38" s="575">
        <v>5</v>
      </c>
      <c r="O38" s="575">
        <v>2</v>
      </c>
      <c r="P38" s="575"/>
      <c r="Q38" s="575">
        <f>SUM(N38:P38)</f>
        <v>7</v>
      </c>
      <c r="R38" s="575">
        <f>I38+M38+Q38</f>
        <v>173</v>
      </c>
      <c r="S38" s="589">
        <f t="shared" si="1"/>
        <v>173</v>
      </c>
    </row>
    <row r="39" spans="1:19" ht="21">
      <c r="A39" s="573">
        <v>30</v>
      </c>
      <c r="B39" s="574" t="s">
        <v>376</v>
      </c>
      <c r="C39" s="575">
        <v>0</v>
      </c>
      <c r="D39" s="575">
        <v>0</v>
      </c>
      <c r="E39" s="575">
        <v>0</v>
      </c>
      <c r="F39" s="575">
        <v>0</v>
      </c>
      <c r="G39" s="575">
        <v>0</v>
      </c>
      <c r="H39" s="575">
        <v>0</v>
      </c>
      <c r="I39" s="575">
        <v>0</v>
      </c>
      <c r="J39" s="575">
        <v>96</v>
      </c>
      <c r="K39" s="575">
        <v>141</v>
      </c>
      <c r="L39" s="575">
        <v>173</v>
      </c>
      <c r="M39" s="575">
        <v>410</v>
      </c>
      <c r="N39" s="575">
        <v>101</v>
      </c>
      <c r="O39" s="575">
        <v>58</v>
      </c>
      <c r="P39" s="575">
        <v>69</v>
      </c>
      <c r="Q39" s="575">
        <v>228</v>
      </c>
      <c r="R39" s="575">
        <v>638</v>
      </c>
      <c r="S39" s="589">
        <f t="shared" si="1"/>
        <v>638</v>
      </c>
    </row>
    <row r="40" spans="1:19" ht="21">
      <c r="A40" s="1106" t="s">
        <v>746</v>
      </c>
      <c r="B40" s="1107"/>
      <c r="C40" s="543">
        <f>SUM(C36:C39)</f>
        <v>70</v>
      </c>
      <c r="D40" s="543">
        <f aca="true" t="shared" si="8" ref="D40:R40">SUM(D36:D39)</f>
        <v>107</v>
      </c>
      <c r="E40" s="543">
        <f t="shared" si="8"/>
        <v>175</v>
      </c>
      <c r="F40" s="543">
        <f t="shared" si="8"/>
        <v>119</v>
      </c>
      <c r="G40" s="543">
        <f t="shared" si="8"/>
        <v>34</v>
      </c>
      <c r="H40" s="543">
        <f t="shared" si="8"/>
        <v>19</v>
      </c>
      <c r="I40" s="543">
        <f t="shared" si="8"/>
        <v>524</v>
      </c>
      <c r="J40" s="543">
        <f t="shared" si="8"/>
        <v>451</v>
      </c>
      <c r="K40" s="543">
        <f t="shared" si="8"/>
        <v>389</v>
      </c>
      <c r="L40" s="543">
        <f t="shared" si="8"/>
        <v>400</v>
      </c>
      <c r="M40" s="543">
        <f t="shared" si="8"/>
        <v>1240</v>
      </c>
      <c r="N40" s="543">
        <f t="shared" si="8"/>
        <v>316</v>
      </c>
      <c r="O40" s="543">
        <f t="shared" si="8"/>
        <v>191</v>
      </c>
      <c r="P40" s="543">
        <f t="shared" si="8"/>
        <v>162</v>
      </c>
      <c r="Q40" s="543">
        <f t="shared" si="8"/>
        <v>669</v>
      </c>
      <c r="R40" s="543">
        <f t="shared" si="8"/>
        <v>2433</v>
      </c>
      <c r="S40" s="589">
        <f t="shared" si="1"/>
        <v>2433</v>
      </c>
    </row>
    <row r="41" spans="1:19" ht="21">
      <c r="A41" s="585">
        <v>31</v>
      </c>
      <c r="B41" s="586" t="s">
        <v>458</v>
      </c>
      <c r="C41" s="531">
        <v>0</v>
      </c>
      <c r="D41" s="531">
        <v>0</v>
      </c>
      <c r="E41" s="531">
        <v>0</v>
      </c>
      <c r="F41" s="531">
        <v>531</v>
      </c>
      <c r="G41" s="531">
        <v>451</v>
      </c>
      <c r="H41" s="531">
        <v>423</v>
      </c>
      <c r="I41" s="531">
        <f>SUM(C41:H41)</f>
        <v>1405</v>
      </c>
      <c r="J41" s="531">
        <v>339</v>
      </c>
      <c r="K41" s="531">
        <v>348</v>
      </c>
      <c r="L41" s="531">
        <v>339</v>
      </c>
      <c r="M41" s="531">
        <f>SUM(J41:L41)</f>
        <v>1026</v>
      </c>
      <c r="N41" s="531">
        <v>24</v>
      </c>
      <c r="O41" s="531">
        <v>12</v>
      </c>
      <c r="P41" s="531">
        <v>0</v>
      </c>
      <c r="Q41" s="531">
        <f>SUM(N41:P41)</f>
        <v>36</v>
      </c>
      <c r="R41" s="531">
        <f>I41+M41+Q41</f>
        <v>2467</v>
      </c>
      <c r="S41" s="589">
        <f t="shared" si="1"/>
        <v>2467</v>
      </c>
    </row>
    <row r="42" spans="1:19" ht="21">
      <c r="A42" s="587">
        <v>32</v>
      </c>
      <c r="B42" s="586" t="s">
        <v>457</v>
      </c>
      <c r="C42" s="531">
        <v>0</v>
      </c>
      <c r="D42" s="531">
        <v>0</v>
      </c>
      <c r="E42" s="531">
        <v>0</v>
      </c>
      <c r="F42" s="531">
        <v>35</v>
      </c>
      <c r="G42" s="531">
        <v>44</v>
      </c>
      <c r="H42" s="531">
        <v>32</v>
      </c>
      <c r="I42" s="531">
        <f>SUM(C42:H42)</f>
        <v>111</v>
      </c>
      <c r="J42" s="531">
        <v>55</v>
      </c>
      <c r="K42" s="531">
        <v>55</v>
      </c>
      <c r="L42" s="531">
        <v>56</v>
      </c>
      <c r="M42" s="531">
        <f>SUM(J42:L42)</f>
        <v>166</v>
      </c>
      <c r="N42" s="531">
        <v>36</v>
      </c>
      <c r="O42" s="531">
        <v>23</v>
      </c>
      <c r="P42" s="531">
        <v>34</v>
      </c>
      <c r="Q42" s="531">
        <v>93</v>
      </c>
      <c r="R42" s="531">
        <f>I42+M42+Q42</f>
        <v>370</v>
      </c>
      <c r="S42" s="589">
        <f t="shared" si="1"/>
        <v>370</v>
      </c>
    </row>
    <row r="43" spans="1:19" ht="21">
      <c r="A43" s="1106" t="s">
        <v>747</v>
      </c>
      <c r="B43" s="1107"/>
      <c r="C43" s="543">
        <f>SUM(C41:C42)</f>
        <v>0</v>
      </c>
      <c r="D43" s="543">
        <f aca="true" t="shared" si="9" ref="D43:R43">SUM(D41:D42)</f>
        <v>0</v>
      </c>
      <c r="E43" s="543">
        <f t="shared" si="9"/>
        <v>0</v>
      </c>
      <c r="F43" s="543">
        <f t="shared" si="9"/>
        <v>566</v>
      </c>
      <c r="G43" s="543">
        <f t="shared" si="9"/>
        <v>495</v>
      </c>
      <c r="H43" s="543">
        <f t="shared" si="9"/>
        <v>455</v>
      </c>
      <c r="I43" s="543">
        <f t="shared" si="9"/>
        <v>1516</v>
      </c>
      <c r="J43" s="543">
        <f t="shared" si="9"/>
        <v>394</v>
      </c>
      <c r="K43" s="543">
        <f t="shared" si="9"/>
        <v>403</v>
      </c>
      <c r="L43" s="543">
        <f t="shared" si="9"/>
        <v>395</v>
      </c>
      <c r="M43" s="543">
        <f t="shared" si="9"/>
        <v>1192</v>
      </c>
      <c r="N43" s="543">
        <f t="shared" si="9"/>
        <v>60</v>
      </c>
      <c r="O43" s="543">
        <f t="shared" si="9"/>
        <v>35</v>
      </c>
      <c r="P43" s="543">
        <f t="shared" si="9"/>
        <v>34</v>
      </c>
      <c r="Q43" s="543">
        <f t="shared" si="9"/>
        <v>129</v>
      </c>
      <c r="R43" s="543">
        <f t="shared" si="9"/>
        <v>2837</v>
      </c>
      <c r="S43" s="589">
        <f t="shared" si="1"/>
        <v>2837</v>
      </c>
    </row>
    <row r="44" spans="1:19" ht="21">
      <c r="A44" s="325">
        <v>33</v>
      </c>
      <c r="B44" s="574" t="s">
        <v>718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5">
        <v>0</v>
      </c>
      <c r="I44" s="575">
        <f>SUM(F44:H44)</f>
        <v>0</v>
      </c>
      <c r="J44" s="575">
        <v>26</v>
      </c>
      <c r="K44" s="575">
        <v>47</v>
      </c>
      <c r="L44" s="575">
        <v>32</v>
      </c>
      <c r="M44" s="575">
        <f>SUM(J44:L44)</f>
        <v>105</v>
      </c>
      <c r="N44" s="575">
        <v>15</v>
      </c>
      <c r="O44" s="575">
        <v>22</v>
      </c>
      <c r="P44" s="575">
        <v>14</v>
      </c>
      <c r="Q44" s="575">
        <f>SUM(N44:P44)</f>
        <v>51</v>
      </c>
      <c r="R44" s="575">
        <f>I44+M44+Q44</f>
        <v>156</v>
      </c>
      <c r="S44" s="589">
        <f t="shared" si="1"/>
        <v>156</v>
      </c>
    </row>
    <row r="45" spans="1:19" ht="21">
      <c r="A45" s="573">
        <v>34</v>
      </c>
      <c r="B45" s="574" t="s">
        <v>691</v>
      </c>
      <c r="C45" s="575">
        <v>0</v>
      </c>
      <c r="D45" s="575">
        <v>0</v>
      </c>
      <c r="E45" s="575">
        <v>0</v>
      </c>
      <c r="F45" s="575">
        <v>37</v>
      </c>
      <c r="G45" s="575">
        <v>56</v>
      </c>
      <c r="H45" s="575">
        <v>58</v>
      </c>
      <c r="I45" s="575">
        <f>SUM(F45:H45)</f>
        <v>151</v>
      </c>
      <c r="J45" s="575">
        <v>32</v>
      </c>
      <c r="K45" s="575">
        <v>26</v>
      </c>
      <c r="L45" s="575">
        <v>35</v>
      </c>
      <c r="M45" s="575">
        <f>SUM(J45:L45)</f>
        <v>93</v>
      </c>
      <c r="N45" s="575">
        <v>14</v>
      </c>
      <c r="O45" s="575">
        <v>0</v>
      </c>
      <c r="P45" s="575">
        <v>0</v>
      </c>
      <c r="Q45" s="575">
        <f>SUM(N45:P45)</f>
        <v>14</v>
      </c>
      <c r="R45" s="575">
        <f>I45+M45+Q45</f>
        <v>258</v>
      </c>
      <c r="S45" s="589">
        <f t="shared" si="1"/>
        <v>258</v>
      </c>
    </row>
    <row r="46" spans="1:19" ht="21">
      <c r="A46" s="1106" t="s">
        <v>748</v>
      </c>
      <c r="B46" s="1107"/>
      <c r="C46" s="543">
        <f>SUM(C44:C45)</f>
        <v>0</v>
      </c>
      <c r="D46" s="543">
        <f aca="true" t="shared" si="10" ref="D46:R46">SUM(D44:D45)</f>
        <v>0</v>
      </c>
      <c r="E46" s="543">
        <f t="shared" si="10"/>
        <v>0</v>
      </c>
      <c r="F46" s="543">
        <f t="shared" si="10"/>
        <v>37</v>
      </c>
      <c r="G46" s="543">
        <f t="shared" si="10"/>
        <v>56</v>
      </c>
      <c r="H46" s="543">
        <f t="shared" si="10"/>
        <v>58</v>
      </c>
      <c r="I46" s="543">
        <f t="shared" si="10"/>
        <v>151</v>
      </c>
      <c r="J46" s="543">
        <f t="shared" si="10"/>
        <v>58</v>
      </c>
      <c r="K46" s="543">
        <f t="shared" si="10"/>
        <v>73</v>
      </c>
      <c r="L46" s="543">
        <f t="shared" si="10"/>
        <v>67</v>
      </c>
      <c r="M46" s="543">
        <f t="shared" si="10"/>
        <v>198</v>
      </c>
      <c r="N46" s="543">
        <f t="shared" si="10"/>
        <v>29</v>
      </c>
      <c r="O46" s="543">
        <f t="shared" si="10"/>
        <v>22</v>
      </c>
      <c r="P46" s="543">
        <f t="shared" si="10"/>
        <v>14</v>
      </c>
      <c r="Q46" s="543">
        <f t="shared" si="10"/>
        <v>65</v>
      </c>
      <c r="R46" s="543">
        <f t="shared" si="10"/>
        <v>414</v>
      </c>
      <c r="S46" s="589">
        <f t="shared" si="1"/>
        <v>414</v>
      </c>
    </row>
    <row r="47" spans="1:32" s="588" customFormat="1" ht="21">
      <c r="A47" s="265">
        <v>35</v>
      </c>
      <c r="B47" s="262" t="s">
        <v>492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3">
        <v>228</v>
      </c>
      <c r="K47" s="263">
        <v>202</v>
      </c>
      <c r="L47" s="263">
        <v>153</v>
      </c>
      <c r="M47" s="263">
        <f>SUM(J47:L47)</f>
        <v>583</v>
      </c>
      <c r="N47" s="263">
        <v>176</v>
      </c>
      <c r="O47" s="263">
        <v>172</v>
      </c>
      <c r="P47" s="263">
        <v>148</v>
      </c>
      <c r="Q47" s="263">
        <f>SUM(N47:P47)</f>
        <v>496</v>
      </c>
      <c r="R47" s="263">
        <f>SUM(I47,M47,Q47)</f>
        <v>1079</v>
      </c>
      <c r="S47" s="589">
        <f t="shared" si="1"/>
        <v>1079</v>
      </c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</row>
    <row r="48" spans="1:19" ht="21">
      <c r="A48" s="573">
        <v>36</v>
      </c>
      <c r="B48" s="574" t="s">
        <v>498</v>
      </c>
      <c r="C48" s="263">
        <v>0</v>
      </c>
      <c r="D48" s="263">
        <v>0</v>
      </c>
      <c r="E48" s="575">
        <v>63</v>
      </c>
      <c r="F48" s="263">
        <v>0</v>
      </c>
      <c r="G48" s="263">
        <v>0</v>
      </c>
      <c r="H48" s="263">
        <v>0</v>
      </c>
      <c r="I48" s="575">
        <f>SUM(C48:H48)</f>
        <v>63</v>
      </c>
      <c r="J48" s="575">
        <v>34</v>
      </c>
      <c r="K48" s="575">
        <v>27</v>
      </c>
      <c r="L48" s="575">
        <v>0</v>
      </c>
      <c r="M48" s="263">
        <f>SUM(J48:L48)</f>
        <v>61</v>
      </c>
      <c r="N48" s="575">
        <v>0</v>
      </c>
      <c r="O48" s="575">
        <v>0</v>
      </c>
      <c r="P48" s="575">
        <v>0</v>
      </c>
      <c r="Q48" s="263">
        <f>SUM(N48:P48)</f>
        <v>0</v>
      </c>
      <c r="R48" s="263">
        <f>SUM(I48,M48,Q48)</f>
        <v>124</v>
      </c>
      <c r="S48" s="589">
        <f t="shared" si="1"/>
        <v>124</v>
      </c>
    </row>
    <row r="49" spans="1:19" ht="21">
      <c r="A49" s="325">
        <v>37</v>
      </c>
      <c r="B49" s="574" t="s">
        <v>501</v>
      </c>
      <c r="C49" s="263">
        <v>0</v>
      </c>
      <c r="D49" s="263">
        <v>0</v>
      </c>
      <c r="E49" s="263">
        <v>0</v>
      </c>
      <c r="F49" s="263">
        <v>0</v>
      </c>
      <c r="G49" s="263">
        <v>0</v>
      </c>
      <c r="H49" s="575">
        <v>109</v>
      </c>
      <c r="I49" s="575">
        <f>SUM(C49:H49)</f>
        <v>109</v>
      </c>
      <c r="J49" s="575">
        <v>105</v>
      </c>
      <c r="K49" s="575">
        <v>81</v>
      </c>
      <c r="L49" s="575">
        <v>60</v>
      </c>
      <c r="M49" s="263">
        <f>SUM(J49:L49)</f>
        <v>246</v>
      </c>
      <c r="N49" s="575">
        <v>56</v>
      </c>
      <c r="O49" s="575">
        <v>44</v>
      </c>
      <c r="P49" s="575">
        <v>43</v>
      </c>
      <c r="Q49" s="263">
        <f>SUM(N49:P49)</f>
        <v>143</v>
      </c>
      <c r="R49" s="263">
        <f>SUM(I49,M49,Q49)</f>
        <v>498</v>
      </c>
      <c r="S49" s="589">
        <f t="shared" si="1"/>
        <v>498</v>
      </c>
    </row>
    <row r="50" spans="1:19" ht="21">
      <c r="A50" s="573">
        <v>38</v>
      </c>
      <c r="B50" s="574" t="s">
        <v>522</v>
      </c>
      <c r="C50" s="263">
        <v>0</v>
      </c>
      <c r="D50" s="263">
        <v>0</v>
      </c>
      <c r="E50" s="263">
        <v>0</v>
      </c>
      <c r="F50" s="263">
        <v>0</v>
      </c>
      <c r="G50" s="263">
        <v>0</v>
      </c>
      <c r="H50" s="263">
        <v>0</v>
      </c>
      <c r="I50" s="575">
        <f>SUM(C50:H50)</f>
        <v>0</v>
      </c>
      <c r="J50" s="575">
        <v>66</v>
      </c>
      <c r="K50" s="575">
        <v>59</v>
      </c>
      <c r="L50" s="575">
        <v>73</v>
      </c>
      <c r="M50" s="263">
        <f>SUM(J50:L50)</f>
        <v>198</v>
      </c>
      <c r="N50" s="575">
        <v>0</v>
      </c>
      <c r="O50" s="575">
        <v>0</v>
      </c>
      <c r="P50" s="575">
        <v>0</v>
      </c>
      <c r="Q50" s="263">
        <f>SUM(N50:P50)</f>
        <v>0</v>
      </c>
      <c r="R50" s="263">
        <f>SUM(I50,M50,Q50)</f>
        <v>198</v>
      </c>
      <c r="S50" s="589">
        <f t="shared" si="1"/>
        <v>198</v>
      </c>
    </row>
    <row r="51" spans="1:19" ht="21">
      <c r="A51" s="1106" t="s">
        <v>749</v>
      </c>
      <c r="B51" s="1107"/>
      <c r="C51" s="263">
        <f>SUM(C47:C50)</f>
        <v>0</v>
      </c>
      <c r="D51" s="263">
        <f aca="true" t="shared" si="11" ref="D51:R51">SUM(D47:D50)</f>
        <v>0</v>
      </c>
      <c r="E51" s="263">
        <f t="shared" si="11"/>
        <v>63</v>
      </c>
      <c r="F51" s="263">
        <f t="shared" si="11"/>
        <v>0</v>
      </c>
      <c r="G51" s="263">
        <f t="shared" si="11"/>
        <v>0</v>
      </c>
      <c r="H51" s="263">
        <f t="shared" si="11"/>
        <v>109</v>
      </c>
      <c r="I51" s="263">
        <f t="shared" si="11"/>
        <v>172</v>
      </c>
      <c r="J51" s="263">
        <f t="shared" si="11"/>
        <v>433</v>
      </c>
      <c r="K51" s="263">
        <f t="shared" si="11"/>
        <v>369</v>
      </c>
      <c r="L51" s="263">
        <f t="shared" si="11"/>
        <v>286</v>
      </c>
      <c r="M51" s="263">
        <f t="shared" si="11"/>
        <v>1088</v>
      </c>
      <c r="N51" s="263">
        <f t="shared" si="11"/>
        <v>232</v>
      </c>
      <c r="O51" s="263">
        <f t="shared" si="11"/>
        <v>216</v>
      </c>
      <c r="P51" s="263">
        <f t="shared" si="11"/>
        <v>191</v>
      </c>
      <c r="Q51" s="263">
        <f t="shared" si="11"/>
        <v>639</v>
      </c>
      <c r="R51" s="263">
        <f t="shared" si="11"/>
        <v>1899</v>
      </c>
      <c r="S51" s="589">
        <f t="shared" si="1"/>
        <v>1899</v>
      </c>
    </row>
    <row r="52" spans="1:19" ht="21">
      <c r="A52" s="261" t="s">
        <v>660</v>
      </c>
      <c r="B52" s="266" t="s">
        <v>530</v>
      </c>
      <c r="C52" s="263">
        <v>0</v>
      </c>
      <c r="D52" s="263">
        <v>0</v>
      </c>
      <c r="E52" s="575">
        <v>47</v>
      </c>
      <c r="F52" s="575">
        <v>44</v>
      </c>
      <c r="G52" s="575">
        <v>30</v>
      </c>
      <c r="H52" s="575">
        <v>28</v>
      </c>
      <c r="I52" s="575">
        <v>149</v>
      </c>
      <c r="J52" s="575">
        <v>15</v>
      </c>
      <c r="K52" s="575">
        <v>21</v>
      </c>
      <c r="L52" s="575">
        <v>8</v>
      </c>
      <c r="M52" s="575">
        <v>44</v>
      </c>
      <c r="N52" s="575">
        <v>0</v>
      </c>
      <c r="O52" s="575">
        <v>0</v>
      </c>
      <c r="P52" s="575">
        <v>13</v>
      </c>
      <c r="Q52" s="575">
        <v>13</v>
      </c>
      <c r="R52" s="575">
        <v>206</v>
      </c>
      <c r="S52" s="589">
        <f t="shared" si="1"/>
        <v>206</v>
      </c>
    </row>
    <row r="53" spans="1:19" ht="21">
      <c r="A53" s="261" t="s">
        <v>661</v>
      </c>
      <c r="B53" s="266" t="s">
        <v>535</v>
      </c>
      <c r="C53" s="263">
        <v>0</v>
      </c>
      <c r="D53" s="263">
        <v>0</v>
      </c>
      <c r="E53" s="575" t="s">
        <v>114</v>
      </c>
      <c r="F53" s="575">
        <v>41</v>
      </c>
      <c r="G53" s="575">
        <v>83</v>
      </c>
      <c r="H53" s="575">
        <v>88</v>
      </c>
      <c r="I53" s="575">
        <v>212</v>
      </c>
      <c r="J53" s="575">
        <v>122</v>
      </c>
      <c r="K53" s="575">
        <v>82</v>
      </c>
      <c r="L53" s="575">
        <v>53</v>
      </c>
      <c r="M53" s="575">
        <v>257</v>
      </c>
      <c r="N53" s="575">
        <v>40</v>
      </c>
      <c r="O53" s="575">
        <v>32</v>
      </c>
      <c r="P53" s="575">
        <v>29</v>
      </c>
      <c r="Q53" s="575">
        <v>101</v>
      </c>
      <c r="R53" s="575">
        <v>570</v>
      </c>
      <c r="S53" s="589">
        <f t="shared" si="1"/>
        <v>570</v>
      </c>
    </row>
    <row r="54" spans="1:19" ht="21">
      <c r="A54" s="261" t="s">
        <v>662</v>
      </c>
      <c r="B54" s="262" t="s">
        <v>539</v>
      </c>
      <c r="C54" s="263">
        <v>0</v>
      </c>
      <c r="D54" s="263">
        <v>0</v>
      </c>
      <c r="E54" s="575">
        <v>0</v>
      </c>
      <c r="F54" s="575">
        <v>0</v>
      </c>
      <c r="G54" s="575">
        <v>0</v>
      </c>
      <c r="H54" s="575">
        <v>88</v>
      </c>
      <c r="I54" s="575">
        <v>88</v>
      </c>
      <c r="J54" s="575">
        <v>79</v>
      </c>
      <c r="K54" s="575">
        <v>56</v>
      </c>
      <c r="L54" s="575">
        <v>121</v>
      </c>
      <c r="M54" s="575">
        <v>256</v>
      </c>
      <c r="N54" s="575">
        <v>79</v>
      </c>
      <c r="O54" s="575">
        <v>36</v>
      </c>
      <c r="P54" s="575">
        <v>27</v>
      </c>
      <c r="Q54" s="575">
        <v>142</v>
      </c>
      <c r="R54" s="575">
        <v>486</v>
      </c>
      <c r="S54" s="589">
        <f t="shared" si="1"/>
        <v>486</v>
      </c>
    </row>
    <row r="55" spans="1:19" ht="21">
      <c r="A55" s="998" t="s">
        <v>750</v>
      </c>
      <c r="B55" s="999"/>
      <c r="C55" s="543">
        <f>SUM(C52:C54)</f>
        <v>0</v>
      </c>
      <c r="D55" s="543">
        <f aca="true" t="shared" si="12" ref="D55:R55">SUM(D52:D54)</f>
        <v>0</v>
      </c>
      <c r="E55" s="543">
        <f t="shared" si="12"/>
        <v>47</v>
      </c>
      <c r="F55" s="543">
        <f t="shared" si="12"/>
        <v>85</v>
      </c>
      <c r="G55" s="543">
        <f t="shared" si="12"/>
        <v>113</v>
      </c>
      <c r="H55" s="543">
        <f t="shared" si="12"/>
        <v>204</v>
      </c>
      <c r="I55" s="543">
        <f t="shared" si="12"/>
        <v>449</v>
      </c>
      <c r="J55" s="543">
        <f t="shared" si="12"/>
        <v>216</v>
      </c>
      <c r="K55" s="543">
        <f t="shared" si="12"/>
        <v>159</v>
      </c>
      <c r="L55" s="543">
        <f t="shared" si="12"/>
        <v>182</v>
      </c>
      <c r="M55" s="543">
        <f t="shared" si="12"/>
        <v>557</v>
      </c>
      <c r="N55" s="543">
        <f t="shared" si="12"/>
        <v>119</v>
      </c>
      <c r="O55" s="543">
        <f t="shared" si="12"/>
        <v>68</v>
      </c>
      <c r="P55" s="543">
        <f t="shared" si="12"/>
        <v>69</v>
      </c>
      <c r="Q55" s="543">
        <f t="shared" si="12"/>
        <v>256</v>
      </c>
      <c r="R55" s="543">
        <f t="shared" si="12"/>
        <v>1262</v>
      </c>
      <c r="S55" s="589">
        <f t="shared" si="1"/>
        <v>1262</v>
      </c>
    </row>
    <row r="56" spans="1:19" ht="21">
      <c r="A56" s="587">
        <v>42</v>
      </c>
      <c r="B56" s="586" t="s">
        <v>563</v>
      </c>
      <c r="C56" s="531">
        <v>203</v>
      </c>
      <c r="D56" s="531">
        <v>276</v>
      </c>
      <c r="E56" s="531">
        <v>332</v>
      </c>
      <c r="F56" s="531">
        <v>257</v>
      </c>
      <c r="G56" s="531">
        <v>0</v>
      </c>
      <c r="H56" s="531">
        <v>0</v>
      </c>
      <c r="I56" s="531">
        <f>SUM(C56:H56)</f>
        <v>1068</v>
      </c>
      <c r="J56" s="531">
        <v>258</v>
      </c>
      <c r="K56" s="531">
        <v>144</v>
      </c>
      <c r="L56" s="531">
        <v>122</v>
      </c>
      <c r="M56" s="531">
        <f>SUM(J56:L56)</f>
        <v>524</v>
      </c>
      <c r="N56" s="531">
        <v>62</v>
      </c>
      <c r="O56" s="531">
        <v>36</v>
      </c>
      <c r="P56" s="531">
        <v>12</v>
      </c>
      <c r="Q56" s="531">
        <f>SUM(N56:P56)</f>
        <v>110</v>
      </c>
      <c r="R56" s="531">
        <f>Q56+M56+I56</f>
        <v>1702</v>
      </c>
      <c r="S56" s="589">
        <f t="shared" si="1"/>
        <v>1702</v>
      </c>
    </row>
    <row r="57" spans="1:19" ht="21">
      <c r="A57" s="585">
        <v>43</v>
      </c>
      <c r="B57" s="586" t="s">
        <v>693</v>
      </c>
      <c r="C57" s="531">
        <v>26</v>
      </c>
      <c r="D57" s="531">
        <v>42</v>
      </c>
      <c r="E57" s="531">
        <v>60</v>
      </c>
      <c r="F57" s="531">
        <v>75</v>
      </c>
      <c r="G57" s="531">
        <v>0</v>
      </c>
      <c r="H57" s="531">
        <v>0</v>
      </c>
      <c r="I57" s="531">
        <f>SUM(C57:H57)</f>
        <v>203</v>
      </c>
      <c r="J57" s="531">
        <v>58</v>
      </c>
      <c r="K57" s="531">
        <v>18</v>
      </c>
      <c r="L57" s="531">
        <v>16</v>
      </c>
      <c r="M57" s="531">
        <f>SUM(J57:L57)</f>
        <v>92</v>
      </c>
      <c r="N57" s="531">
        <v>12</v>
      </c>
      <c r="O57" s="531">
        <v>10</v>
      </c>
      <c r="P57" s="531">
        <v>3</v>
      </c>
      <c r="Q57" s="531">
        <f>SUM(N57:P57)</f>
        <v>25</v>
      </c>
      <c r="R57" s="531">
        <f>Q57+M57+I57</f>
        <v>320</v>
      </c>
      <c r="S57" s="589">
        <f t="shared" si="1"/>
        <v>320</v>
      </c>
    </row>
    <row r="58" spans="1:19" ht="21">
      <c r="A58" s="1104" t="s">
        <v>751</v>
      </c>
      <c r="B58" s="1105"/>
      <c r="C58" s="543">
        <f>SUM(C56:C57)</f>
        <v>229</v>
      </c>
      <c r="D58" s="543">
        <f aca="true" t="shared" si="13" ref="D58:R58">SUM(D56:D57)</f>
        <v>318</v>
      </c>
      <c r="E58" s="543">
        <f t="shared" si="13"/>
        <v>392</v>
      </c>
      <c r="F58" s="543">
        <f t="shared" si="13"/>
        <v>332</v>
      </c>
      <c r="G58" s="543">
        <f t="shared" si="13"/>
        <v>0</v>
      </c>
      <c r="H58" s="543">
        <f t="shared" si="13"/>
        <v>0</v>
      </c>
      <c r="I58" s="543">
        <f t="shared" si="13"/>
        <v>1271</v>
      </c>
      <c r="J58" s="543">
        <f t="shared" si="13"/>
        <v>316</v>
      </c>
      <c r="K58" s="543">
        <f t="shared" si="13"/>
        <v>162</v>
      </c>
      <c r="L58" s="543">
        <f t="shared" si="13"/>
        <v>138</v>
      </c>
      <c r="M58" s="543">
        <f t="shared" si="13"/>
        <v>616</v>
      </c>
      <c r="N58" s="543">
        <f t="shared" si="13"/>
        <v>74</v>
      </c>
      <c r="O58" s="543">
        <f t="shared" si="13"/>
        <v>46</v>
      </c>
      <c r="P58" s="543">
        <f t="shared" si="13"/>
        <v>15</v>
      </c>
      <c r="Q58" s="543">
        <f t="shared" si="13"/>
        <v>135</v>
      </c>
      <c r="R58" s="543">
        <f t="shared" si="13"/>
        <v>2022</v>
      </c>
      <c r="S58" s="589">
        <f t="shared" si="1"/>
        <v>2022</v>
      </c>
    </row>
    <row r="59" spans="1:19" ht="21">
      <c r="A59" s="587">
        <v>44</v>
      </c>
      <c r="B59" s="586" t="s">
        <v>592</v>
      </c>
      <c r="C59" s="298">
        <v>0</v>
      </c>
      <c r="D59" s="298">
        <v>0</v>
      </c>
      <c r="E59" s="298">
        <v>186</v>
      </c>
      <c r="F59" s="298">
        <v>644</v>
      </c>
      <c r="G59" s="298">
        <v>715</v>
      </c>
      <c r="H59" s="298">
        <v>886</v>
      </c>
      <c r="I59" s="298">
        <f aca="true" t="shared" si="14" ref="I59:I65">SUM(C59:H59)</f>
        <v>2431</v>
      </c>
      <c r="J59" s="298">
        <v>721</v>
      </c>
      <c r="K59" s="298">
        <v>588</v>
      </c>
      <c r="L59" s="298">
        <v>563</v>
      </c>
      <c r="M59" s="298">
        <f aca="true" t="shared" si="15" ref="M59:M65">SUM(J59:L59)</f>
        <v>1872</v>
      </c>
      <c r="N59" s="298">
        <v>415</v>
      </c>
      <c r="O59" s="298">
        <v>134</v>
      </c>
      <c r="P59" s="298">
        <v>65</v>
      </c>
      <c r="Q59" s="298">
        <f aca="true" t="shared" si="16" ref="Q59:Q65">SUM(N59:P59)</f>
        <v>614</v>
      </c>
      <c r="R59" s="298">
        <f aca="true" t="shared" si="17" ref="R59:R64">I59+M59+Q59</f>
        <v>4917</v>
      </c>
      <c r="S59" s="589">
        <f t="shared" si="1"/>
        <v>4917</v>
      </c>
    </row>
    <row r="60" spans="1:19" ht="21">
      <c r="A60" s="585">
        <v>45</v>
      </c>
      <c r="B60" s="586" t="s">
        <v>596</v>
      </c>
      <c r="C60" s="298">
        <v>0</v>
      </c>
      <c r="D60" s="298">
        <v>0</v>
      </c>
      <c r="E60" s="531">
        <v>0</v>
      </c>
      <c r="F60" s="531">
        <v>131</v>
      </c>
      <c r="G60" s="531">
        <v>81</v>
      </c>
      <c r="H60" s="531">
        <v>74</v>
      </c>
      <c r="I60" s="298">
        <f t="shared" si="14"/>
        <v>286</v>
      </c>
      <c r="J60" s="531">
        <v>106</v>
      </c>
      <c r="K60" s="531">
        <v>68</v>
      </c>
      <c r="L60" s="531">
        <v>42</v>
      </c>
      <c r="M60" s="298">
        <f t="shared" si="15"/>
        <v>216</v>
      </c>
      <c r="N60" s="531">
        <v>39</v>
      </c>
      <c r="O60" s="531">
        <v>19</v>
      </c>
      <c r="P60" s="531">
        <v>19</v>
      </c>
      <c r="Q60" s="298">
        <f t="shared" si="16"/>
        <v>77</v>
      </c>
      <c r="R60" s="298">
        <f t="shared" si="17"/>
        <v>579</v>
      </c>
      <c r="S60" s="589">
        <f t="shared" si="1"/>
        <v>579</v>
      </c>
    </row>
    <row r="61" spans="1:19" ht="21">
      <c r="A61" s="587">
        <v>46</v>
      </c>
      <c r="B61" s="586" t="s">
        <v>601</v>
      </c>
      <c r="C61" s="298">
        <v>0</v>
      </c>
      <c r="D61" s="298">
        <v>0</v>
      </c>
      <c r="E61" s="531">
        <v>0</v>
      </c>
      <c r="F61" s="531">
        <v>113</v>
      </c>
      <c r="G61" s="531">
        <v>99</v>
      </c>
      <c r="H61" s="531">
        <v>128</v>
      </c>
      <c r="I61" s="298">
        <f t="shared" si="14"/>
        <v>340</v>
      </c>
      <c r="J61" s="531">
        <v>63</v>
      </c>
      <c r="K61" s="531">
        <v>75</v>
      </c>
      <c r="L61" s="531">
        <v>50</v>
      </c>
      <c r="M61" s="298">
        <f t="shared" si="15"/>
        <v>188</v>
      </c>
      <c r="N61" s="531">
        <v>31</v>
      </c>
      <c r="O61" s="531">
        <v>19</v>
      </c>
      <c r="P61" s="531">
        <v>10</v>
      </c>
      <c r="Q61" s="298">
        <f t="shared" si="16"/>
        <v>60</v>
      </c>
      <c r="R61" s="298">
        <f t="shared" si="17"/>
        <v>588</v>
      </c>
      <c r="S61" s="589">
        <f t="shared" si="1"/>
        <v>588</v>
      </c>
    </row>
    <row r="62" spans="1:19" ht="21">
      <c r="A62" s="585">
        <v>47</v>
      </c>
      <c r="B62" s="586" t="s">
        <v>605</v>
      </c>
      <c r="C62" s="531">
        <v>53</v>
      </c>
      <c r="D62" s="531">
        <v>40</v>
      </c>
      <c r="E62" s="531">
        <v>55</v>
      </c>
      <c r="F62" s="531">
        <v>48</v>
      </c>
      <c r="G62" s="531">
        <v>0</v>
      </c>
      <c r="H62" s="531">
        <v>0</v>
      </c>
      <c r="I62" s="298">
        <f t="shared" si="14"/>
        <v>196</v>
      </c>
      <c r="J62" s="531">
        <v>36</v>
      </c>
      <c r="K62" s="531">
        <v>50</v>
      </c>
      <c r="L62" s="531">
        <v>27</v>
      </c>
      <c r="M62" s="298">
        <f t="shared" si="15"/>
        <v>113</v>
      </c>
      <c r="N62" s="531">
        <v>15</v>
      </c>
      <c r="O62" s="531">
        <v>10</v>
      </c>
      <c r="P62" s="531">
        <v>11</v>
      </c>
      <c r="Q62" s="298">
        <f t="shared" si="16"/>
        <v>36</v>
      </c>
      <c r="R62" s="298">
        <f t="shared" si="17"/>
        <v>345</v>
      </c>
      <c r="S62" s="589">
        <f t="shared" si="1"/>
        <v>345</v>
      </c>
    </row>
    <row r="63" spans="1:19" ht="21">
      <c r="A63" s="585">
        <v>48</v>
      </c>
      <c r="B63" s="586" t="s">
        <v>611</v>
      </c>
      <c r="C63" s="531">
        <v>0</v>
      </c>
      <c r="D63" s="801">
        <v>0</v>
      </c>
      <c r="E63" s="801">
        <v>0</v>
      </c>
      <c r="F63" s="801">
        <v>0</v>
      </c>
      <c r="G63" s="801">
        <v>0</v>
      </c>
      <c r="H63" s="531">
        <v>24</v>
      </c>
      <c r="I63" s="298">
        <f t="shared" si="14"/>
        <v>24</v>
      </c>
      <c r="J63" s="531">
        <v>29</v>
      </c>
      <c r="K63" s="531">
        <v>25</v>
      </c>
      <c r="L63" s="531">
        <v>13</v>
      </c>
      <c r="M63" s="298">
        <f t="shared" si="15"/>
        <v>67</v>
      </c>
      <c r="N63" s="531">
        <v>10</v>
      </c>
      <c r="O63" s="531">
        <v>0</v>
      </c>
      <c r="P63" s="531">
        <v>0</v>
      </c>
      <c r="Q63" s="298">
        <f t="shared" si="16"/>
        <v>10</v>
      </c>
      <c r="R63" s="298">
        <f t="shared" si="17"/>
        <v>101</v>
      </c>
      <c r="S63" s="589">
        <f t="shared" si="1"/>
        <v>101</v>
      </c>
    </row>
    <row r="64" spans="1:21" ht="21">
      <c r="A64" s="1104" t="s">
        <v>752</v>
      </c>
      <c r="B64" s="1105"/>
      <c r="C64" s="543">
        <f>SUM(C59:C63)</f>
        <v>53</v>
      </c>
      <c r="D64" s="543">
        <f aca="true" t="shared" si="18" ref="D64:P64">SUM(D59:D63)</f>
        <v>40</v>
      </c>
      <c r="E64" s="543">
        <f t="shared" si="18"/>
        <v>241</v>
      </c>
      <c r="F64" s="543">
        <f t="shared" si="18"/>
        <v>936</v>
      </c>
      <c r="G64" s="543">
        <f t="shared" si="18"/>
        <v>895</v>
      </c>
      <c r="H64" s="543">
        <f t="shared" si="18"/>
        <v>1112</v>
      </c>
      <c r="I64" s="298">
        <f t="shared" si="14"/>
        <v>3277</v>
      </c>
      <c r="J64" s="543">
        <f t="shared" si="18"/>
        <v>955</v>
      </c>
      <c r="K64" s="543">
        <f t="shared" si="18"/>
        <v>806</v>
      </c>
      <c r="L64" s="543">
        <f t="shared" si="18"/>
        <v>695</v>
      </c>
      <c r="M64" s="298">
        <f t="shared" si="15"/>
        <v>2456</v>
      </c>
      <c r="N64" s="543">
        <f t="shared" si="18"/>
        <v>510</v>
      </c>
      <c r="O64" s="543">
        <f t="shared" si="18"/>
        <v>182</v>
      </c>
      <c r="P64" s="543">
        <f t="shared" si="18"/>
        <v>105</v>
      </c>
      <c r="Q64" s="298">
        <f t="shared" si="16"/>
        <v>797</v>
      </c>
      <c r="R64" s="298">
        <f t="shared" si="17"/>
        <v>6530</v>
      </c>
      <c r="S64" s="589">
        <f t="shared" si="1"/>
        <v>6530</v>
      </c>
      <c r="U64" s="606"/>
    </row>
    <row r="65" spans="1:19" ht="21">
      <c r="A65" s="261" t="s">
        <v>674</v>
      </c>
      <c r="B65" s="262" t="s">
        <v>721</v>
      </c>
      <c r="C65" s="575">
        <v>0</v>
      </c>
      <c r="D65" s="575">
        <v>0</v>
      </c>
      <c r="E65" s="575">
        <v>0</v>
      </c>
      <c r="F65" s="575">
        <v>0</v>
      </c>
      <c r="G65" s="575">
        <v>0</v>
      </c>
      <c r="H65" s="575">
        <v>0</v>
      </c>
      <c r="I65" s="575">
        <f t="shared" si="14"/>
        <v>0</v>
      </c>
      <c r="J65" s="263">
        <v>45</v>
      </c>
      <c r="K65" s="263">
        <v>64</v>
      </c>
      <c r="L65" s="263">
        <v>374</v>
      </c>
      <c r="M65" s="575">
        <f t="shared" si="15"/>
        <v>483</v>
      </c>
      <c r="N65" s="263">
        <v>13</v>
      </c>
      <c r="O65" s="263">
        <v>16</v>
      </c>
      <c r="P65" s="263">
        <v>19</v>
      </c>
      <c r="Q65" s="575">
        <f t="shared" si="16"/>
        <v>48</v>
      </c>
      <c r="R65" s="575">
        <f>SUM(Q65,M65,I65)</f>
        <v>531</v>
      </c>
      <c r="S65" s="589">
        <f t="shared" si="1"/>
        <v>531</v>
      </c>
    </row>
    <row r="66" spans="1:19" ht="21">
      <c r="A66" s="998" t="s">
        <v>753</v>
      </c>
      <c r="B66" s="999"/>
      <c r="C66" s="543">
        <f>SUM(C65)</f>
        <v>0</v>
      </c>
      <c r="D66" s="543">
        <f aca="true" t="shared" si="19" ref="D66:R66">SUM(D65)</f>
        <v>0</v>
      </c>
      <c r="E66" s="543">
        <f t="shared" si="19"/>
        <v>0</v>
      </c>
      <c r="F66" s="543">
        <f t="shared" si="19"/>
        <v>0</v>
      </c>
      <c r="G66" s="543">
        <f t="shared" si="19"/>
        <v>0</v>
      </c>
      <c r="H66" s="543">
        <f t="shared" si="19"/>
        <v>0</v>
      </c>
      <c r="I66" s="543">
        <f t="shared" si="19"/>
        <v>0</v>
      </c>
      <c r="J66" s="543">
        <f t="shared" si="19"/>
        <v>45</v>
      </c>
      <c r="K66" s="543">
        <f t="shared" si="19"/>
        <v>64</v>
      </c>
      <c r="L66" s="543">
        <f t="shared" si="19"/>
        <v>374</v>
      </c>
      <c r="M66" s="543">
        <f t="shared" si="19"/>
        <v>483</v>
      </c>
      <c r="N66" s="543">
        <f t="shared" si="19"/>
        <v>13</v>
      </c>
      <c r="O66" s="543">
        <f t="shared" si="19"/>
        <v>16</v>
      </c>
      <c r="P66" s="543">
        <f t="shared" si="19"/>
        <v>19</v>
      </c>
      <c r="Q66" s="543">
        <f t="shared" si="19"/>
        <v>48</v>
      </c>
      <c r="R66" s="543">
        <f t="shared" si="19"/>
        <v>531</v>
      </c>
      <c r="S66" s="589">
        <f t="shared" si="1"/>
        <v>531</v>
      </c>
    </row>
    <row r="67" spans="1:19" ht="21">
      <c r="A67" s="1102" t="s">
        <v>733</v>
      </c>
      <c r="B67" s="1103"/>
      <c r="C67" s="543">
        <f>C66+C64+C58+C51+C46+C43+C40+C35+C26+C18+C55</f>
        <v>465</v>
      </c>
      <c r="D67" s="543">
        <f aca="true" t="shared" si="20" ref="D67:R67">D66+D64+D58+D51+D46+D43+D40+D35+D26+D18+D55</f>
        <v>637</v>
      </c>
      <c r="E67" s="543">
        <f t="shared" si="20"/>
        <v>1658</v>
      </c>
      <c r="F67" s="543">
        <f t="shared" si="20"/>
        <v>4074</v>
      </c>
      <c r="G67" s="543">
        <f t="shared" si="20"/>
        <v>3644</v>
      </c>
      <c r="H67" s="543">
        <f t="shared" si="20"/>
        <v>4404</v>
      </c>
      <c r="I67" s="543">
        <f t="shared" si="20"/>
        <v>14882</v>
      </c>
      <c r="J67" s="543">
        <f t="shared" si="20"/>
        <v>4889</v>
      </c>
      <c r="K67" s="543">
        <f t="shared" si="20"/>
        <v>4272</v>
      </c>
      <c r="L67" s="543">
        <f t="shared" si="20"/>
        <v>3938</v>
      </c>
      <c r="M67" s="543">
        <f t="shared" si="20"/>
        <v>13099</v>
      </c>
      <c r="N67" s="543">
        <f t="shared" si="20"/>
        <v>2477</v>
      </c>
      <c r="O67" s="543">
        <f t="shared" si="20"/>
        <v>1382</v>
      </c>
      <c r="P67" s="543">
        <f t="shared" si="20"/>
        <v>914</v>
      </c>
      <c r="Q67" s="543">
        <f t="shared" si="20"/>
        <v>4773</v>
      </c>
      <c r="R67" s="543">
        <f t="shared" si="20"/>
        <v>32754</v>
      </c>
      <c r="S67" s="589">
        <f t="shared" si="1"/>
        <v>32754</v>
      </c>
    </row>
  </sheetData>
  <sheetProtection/>
  <mergeCells count="21">
    <mergeCell ref="A18:B18"/>
    <mergeCell ref="A66:B66"/>
    <mergeCell ref="A51:B51"/>
    <mergeCell ref="A46:B46"/>
    <mergeCell ref="A1:R1"/>
    <mergeCell ref="C4:R4"/>
    <mergeCell ref="R5:R6"/>
    <mergeCell ref="A2:S2"/>
    <mergeCell ref="A4:A6"/>
    <mergeCell ref="A35:B35"/>
    <mergeCell ref="A26:B26"/>
    <mergeCell ref="C5:I5"/>
    <mergeCell ref="J5:M5"/>
    <mergeCell ref="N5:Q5"/>
    <mergeCell ref="B4:B6"/>
    <mergeCell ref="A67:B67"/>
    <mergeCell ref="A58:B58"/>
    <mergeCell ref="A55:B55"/>
    <mergeCell ref="A40:B40"/>
    <mergeCell ref="A43:B43"/>
    <mergeCell ref="A64:B64"/>
  </mergeCells>
  <printOptions/>
  <pageMargins left="0.36" right="0.22" top="0.7480314960629921" bottom="0.4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6">
      <selection activeCell="G13" sqref="G13"/>
    </sheetView>
  </sheetViews>
  <sheetFormatPr defaultColWidth="9.140625" defaultRowHeight="12.75"/>
  <cols>
    <col min="1" max="1" width="4.8515625" style="161" customWidth="1"/>
    <col min="2" max="2" width="15.28125" style="161" customWidth="1"/>
    <col min="3" max="3" width="19.8515625" style="161" customWidth="1"/>
    <col min="4" max="4" width="5.421875" style="161" customWidth="1"/>
    <col min="5" max="5" width="7.00390625" style="161" customWidth="1"/>
    <col min="6" max="6" width="6.8515625" style="161" customWidth="1"/>
    <col min="7" max="7" width="9.28125" style="161" customWidth="1"/>
    <col min="8" max="8" width="9.8515625" style="161" customWidth="1"/>
    <col min="9" max="9" width="8.8515625" style="161" customWidth="1"/>
    <col min="10" max="10" width="14.140625" style="161" customWidth="1"/>
    <col min="11" max="11" width="5.00390625" style="161" customWidth="1"/>
    <col min="12" max="12" width="5.421875" style="161" customWidth="1"/>
    <col min="13" max="13" width="6.28125" style="161" customWidth="1"/>
    <col min="14" max="14" width="6.421875" style="161" customWidth="1"/>
    <col min="15" max="15" width="8.28125" style="161" customWidth="1"/>
    <col min="16" max="16" width="8.8515625" style="161" customWidth="1"/>
    <col min="17" max="38" width="3.57421875" style="161" customWidth="1"/>
    <col min="39" max="39" width="8.7109375" style="161" customWidth="1"/>
    <col min="40" max="16384" width="9.140625" style="161" customWidth="1"/>
  </cols>
  <sheetData>
    <row r="1" spans="1:29" s="158" customFormat="1" ht="21">
      <c r="A1" s="921" t="s">
        <v>791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</row>
    <row r="2" spans="1:26" s="158" customFormat="1" ht="21">
      <c r="A2" s="920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</row>
    <row r="3" spans="1:38" s="159" customFormat="1" ht="21" customHeight="1">
      <c r="A3" s="927" t="s">
        <v>9</v>
      </c>
      <c r="B3" s="916" t="s">
        <v>784</v>
      </c>
      <c r="C3" s="924" t="s">
        <v>786</v>
      </c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6"/>
      <c r="Q3" s="918" t="s">
        <v>788</v>
      </c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621"/>
      <c r="AJ3" s="621"/>
      <c r="AK3" s="621"/>
      <c r="AL3" s="621"/>
    </row>
    <row r="4" spans="1:38" s="159" customFormat="1" ht="18.75" customHeight="1">
      <c r="A4" s="928"/>
      <c r="B4" s="930"/>
      <c r="C4" s="910" t="s">
        <v>785</v>
      </c>
      <c r="D4" s="911"/>
      <c r="E4" s="911"/>
      <c r="F4" s="911"/>
      <c r="G4" s="911"/>
      <c r="H4" s="911"/>
      <c r="I4" s="912"/>
      <c r="J4" s="910" t="s">
        <v>787</v>
      </c>
      <c r="K4" s="911"/>
      <c r="L4" s="911"/>
      <c r="M4" s="911"/>
      <c r="N4" s="911"/>
      <c r="O4" s="911"/>
      <c r="P4" s="912"/>
      <c r="Q4" s="910" t="s">
        <v>95</v>
      </c>
      <c r="R4" s="911"/>
      <c r="S4" s="911"/>
      <c r="T4" s="911"/>
      <c r="U4" s="911"/>
      <c r="V4" s="911"/>
      <c r="W4" s="912"/>
      <c r="X4" s="910" t="s">
        <v>215</v>
      </c>
      <c r="Y4" s="911"/>
      <c r="Z4" s="911"/>
      <c r="AA4" s="911"/>
      <c r="AB4" s="911"/>
      <c r="AC4" s="911"/>
      <c r="AD4" s="912"/>
      <c r="AE4" s="908" t="s">
        <v>808</v>
      </c>
      <c r="AF4" s="908"/>
      <c r="AG4" s="908"/>
      <c r="AH4" s="908"/>
      <c r="AI4" s="908"/>
      <c r="AJ4" s="908"/>
      <c r="AK4" s="908"/>
      <c r="AL4" s="908"/>
    </row>
    <row r="5" spans="1:38" s="159" customFormat="1" ht="18.75">
      <c r="A5" s="928"/>
      <c r="B5" s="930"/>
      <c r="C5" s="913"/>
      <c r="D5" s="914"/>
      <c r="E5" s="914"/>
      <c r="F5" s="914"/>
      <c r="G5" s="914"/>
      <c r="H5" s="914"/>
      <c r="I5" s="915"/>
      <c r="J5" s="913"/>
      <c r="K5" s="914"/>
      <c r="L5" s="914"/>
      <c r="M5" s="914"/>
      <c r="N5" s="914"/>
      <c r="O5" s="914"/>
      <c r="P5" s="915"/>
      <c r="Q5" s="913"/>
      <c r="R5" s="914"/>
      <c r="S5" s="914"/>
      <c r="T5" s="914"/>
      <c r="U5" s="914"/>
      <c r="V5" s="914"/>
      <c r="W5" s="915"/>
      <c r="X5" s="913"/>
      <c r="Y5" s="914"/>
      <c r="Z5" s="914"/>
      <c r="AA5" s="914"/>
      <c r="AB5" s="914"/>
      <c r="AC5" s="914"/>
      <c r="AD5" s="915"/>
      <c r="AE5" s="908"/>
      <c r="AF5" s="908"/>
      <c r="AG5" s="908"/>
      <c r="AH5" s="908"/>
      <c r="AI5" s="908"/>
      <c r="AJ5" s="908"/>
      <c r="AK5" s="908"/>
      <c r="AL5" s="908"/>
    </row>
    <row r="6" spans="1:38" s="159" customFormat="1" ht="21">
      <c r="A6" s="928"/>
      <c r="B6" s="930"/>
      <c r="C6" s="916" t="s">
        <v>26</v>
      </c>
      <c r="D6" s="904" t="s">
        <v>96</v>
      </c>
      <c r="E6" s="905"/>
      <c r="F6" s="906"/>
      <c r="G6" s="904" t="s">
        <v>15</v>
      </c>
      <c r="H6" s="905"/>
      <c r="I6" s="906"/>
      <c r="J6" s="916" t="s">
        <v>26</v>
      </c>
      <c r="K6" s="904" t="s">
        <v>96</v>
      </c>
      <c r="L6" s="905"/>
      <c r="M6" s="906"/>
      <c r="N6" s="904" t="s">
        <v>15</v>
      </c>
      <c r="O6" s="905"/>
      <c r="P6" s="906"/>
      <c r="Q6" s="916" t="s">
        <v>26</v>
      </c>
      <c r="R6" s="904" t="s">
        <v>96</v>
      </c>
      <c r="S6" s="905"/>
      <c r="T6" s="906"/>
      <c r="U6" s="904" t="s">
        <v>15</v>
      </c>
      <c r="V6" s="905"/>
      <c r="W6" s="906"/>
      <c r="X6" s="916" t="s">
        <v>26</v>
      </c>
      <c r="Y6" s="904" t="s">
        <v>96</v>
      </c>
      <c r="Z6" s="905"/>
      <c r="AA6" s="906"/>
      <c r="AB6" s="904" t="s">
        <v>15</v>
      </c>
      <c r="AC6" s="905"/>
      <c r="AD6" s="906"/>
      <c r="AE6" s="907" t="s">
        <v>26</v>
      </c>
      <c r="AF6" s="907" t="s">
        <v>96</v>
      </c>
      <c r="AG6" s="907"/>
      <c r="AH6" s="907"/>
      <c r="AI6" s="907" t="s">
        <v>15</v>
      </c>
      <c r="AJ6" s="907"/>
      <c r="AK6" s="907"/>
      <c r="AL6" s="909"/>
    </row>
    <row r="7" spans="1:38" s="159" customFormat="1" ht="37.5" customHeight="1">
      <c r="A7" s="929"/>
      <c r="B7" s="917"/>
      <c r="C7" s="917"/>
      <c r="D7" s="622" t="s">
        <v>17</v>
      </c>
      <c r="E7" s="622" t="s">
        <v>18</v>
      </c>
      <c r="F7" s="622" t="s">
        <v>14</v>
      </c>
      <c r="G7" s="622" t="s">
        <v>17</v>
      </c>
      <c r="H7" s="622" t="s">
        <v>18</v>
      </c>
      <c r="I7" s="622" t="s">
        <v>14</v>
      </c>
      <c r="J7" s="917"/>
      <c r="K7" s="622" t="s">
        <v>17</v>
      </c>
      <c r="L7" s="622" t="s">
        <v>18</v>
      </c>
      <c r="M7" s="622" t="s">
        <v>14</v>
      </c>
      <c r="N7" s="622" t="s">
        <v>17</v>
      </c>
      <c r="O7" s="622" t="s">
        <v>18</v>
      </c>
      <c r="P7" s="622" t="s">
        <v>14</v>
      </c>
      <c r="Q7" s="917"/>
      <c r="R7" s="622" t="s">
        <v>17</v>
      </c>
      <c r="S7" s="622" t="s">
        <v>18</v>
      </c>
      <c r="T7" s="622" t="s">
        <v>14</v>
      </c>
      <c r="U7" s="622" t="s">
        <v>17</v>
      </c>
      <c r="V7" s="622" t="s">
        <v>18</v>
      </c>
      <c r="W7" s="622" t="s">
        <v>14</v>
      </c>
      <c r="X7" s="917"/>
      <c r="Y7" s="622" t="s">
        <v>17</v>
      </c>
      <c r="Z7" s="622" t="s">
        <v>18</v>
      </c>
      <c r="AA7" s="622" t="s">
        <v>14</v>
      </c>
      <c r="AB7" s="622" t="s">
        <v>17</v>
      </c>
      <c r="AC7" s="622" t="s">
        <v>18</v>
      </c>
      <c r="AD7" s="622" t="s">
        <v>14</v>
      </c>
      <c r="AE7" s="907"/>
      <c r="AF7" s="622" t="s">
        <v>17</v>
      </c>
      <c r="AG7" s="622" t="s">
        <v>18</v>
      </c>
      <c r="AH7" s="622" t="s">
        <v>14</v>
      </c>
      <c r="AI7" s="622" t="s">
        <v>17</v>
      </c>
      <c r="AJ7" s="622" t="s">
        <v>18</v>
      </c>
      <c r="AK7" s="622" t="s">
        <v>14</v>
      </c>
      <c r="AL7" s="909"/>
    </row>
    <row r="8" spans="1:38" s="119" customFormat="1" ht="21">
      <c r="A8" s="553">
        <v>1</v>
      </c>
      <c r="B8" s="623" t="s">
        <v>734</v>
      </c>
      <c r="C8" s="325">
        <v>5</v>
      </c>
      <c r="D8" s="325">
        <v>52</v>
      </c>
      <c r="E8" s="325">
        <v>274</v>
      </c>
      <c r="F8" s="325">
        <f>SUM(D8:E8)</f>
        <v>326</v>
      </c>
      <c r="G8" s="325">
        <v>3304</v>
      </c>
      <c r="H8" s="553">
        <v>3381</v>
      </c>
      <c r="I8" s="263">
        <f>SUM(G8:H8)</f>
        <v>6685</v>
      </c>
      <c r="J8" s="263">
        <v>11</v>
      </c>
      <c r="K8" s="263">
        <v>251</v>
      </c>
      <c r="L8" s="263">
        <v>362</v>
      </c>
      <c r="M8" s="263">
        <f>SUM(K8:L8)</f>
        <v>613</v>
      </c>
      <c r="N8" s="325">
        <v>3026</v>
      </c>
      <c r="O8" s="575">
        <v>4876</v>
      </c>
      <c r="P8" s="575">
        <f>SUM(N8:O8)</f>
        <v>7902</v>
      </c>
      <c r="Q8" s="575">
        <v>6</v>
      </c>
      <c r="R8" s="575">
        <v>28</v>
      </c>
      <c r="S8" s="575">
        <v>19</v>
      </c>
      <c r="T8" s="575">
        <v>47</v>
      </c>
      <c r="U8" s="624">
        <v>461</v>
      </c>
      <c r="V8" s="624">
        <v>254</v>
      </c>
      <c r="W8" s="624">
        <v>715</v>
      </c>
      <c r="X8" s="325">
        <v>65</v>
      </c>
      <c r="Y8" s="325">
        <v>102</v>
      </c>
      <c r="Z8" s="575">
        <v>131</v>
      </c>
      <c r="AA8" s="325">
        <v>233</v>
      </c>
      <c r="AB8" s="325">
        <v>4451</v>
      </c>
      <c r="AC8" s="325">
        <v>4184</v>
      </c>
      <c r="AD8" s="325">
        <v>8635</v>
      </c>
      <c r="AE8" s="325">
        <v>2</v>
      </c>
      <c r="AF8" s="325"/>
      <c r="AG8" s="325"/>
      <c r="AH8" s="325"/>
      <c r="AI8" s="325"/>
      <c r="AJ8" s="325"/>
      <c r="AK8" s="325"/>
      <c r="AL8" s="325"/>
    </row>
    <row r="9" spans="1:38" s="119" customFormat="1" ht="21">
      <c r="A9" s="553">
        <v>2</v>
      </c>
      <c r="B9" s="623" t="s">
        <v>222</v>
      </c>
      <c r="C9" s="325">
        <v>2</v>
      </c>
      <c r="D9" s="325">
        <v>33</v>
      </c>
      <c r="E9" s="325">
        <v>108</v>
      </c>
      <c r="F9" s="325">
        <f>SUM(D9:E9)</f>
        <v>141</v>
      </c>
      <c r="G9" s="325">
        <v>1045</v>
      </c>
      <c r="H9" s="325">
        <v>902</v>
      </c>
      <c r="I9" s="263">
        <f>SUM(G9:H9)</f>
        <v>1947</v>
      </c>
      <c r="J9" s="263">
        <v>7</v>
      </c>
      <c r="K9" s="263">
        <v>164</v>
      </c>
      <c r="L9" s="263">
        <v>182</v>
      </c>
      <c r="M9" s="263">
        <f>SUM(K9:L9)</f>
        <v>346</v>
      </c>
      <c r="N9" s="325">
        <v>1714</v>
      </c>
      <c r="O9" s="325">
        <v>1713</v>
      </c>
      <c r="P9" s="575">
        <f>SUM(N9:O9)</f>
        <v>3427</v>
      </c>
      <c r="Q9" s="575"/>
      <c r="R9" s="575"/>
      <c r="S9" s="575"/>
      <c r="T9" s="575"/>
      <c r="U9" s="624"/>
      <c r="V9" s="624"/>
      <c r="W9" s="624"/>
      <c r="X9" s="325"/>
      <c r="Y9" s="325"/>
      <c r="Z9" s="575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</row>
    <row r="10" spans="1:38" s="119" customFormat="1" ht="21">
      <c r="A10" s="553">
        <v>3</v>
      </c>
      <c r="B10" s="623" t="s">
        <v>286</v>
      </c>
      <c r="C10" s="325"/>
      <c r="D10" s="325"/>
      <c r="E10" s="325"/>
      <c r="F10" s="325"/>
      <c r="G10" s="325"/>
      <c r="H10" s="625"/>
      <c r="I10" s="325"/>
      <c r="J10" s="325"/>
      <c r="K10" s="325"/>
      <c r="L10" s="325"/>
      <c r="M10" s="325"/>
      <c r="N10" s="325"/>
      <c r="O10" s="325"/>
      <c r="P10" s="575"/>
      <c r="Q10" s="575"/>
      <c r="R10" s="575"/>
      <c r="S10" s="575"/>
      <c r="T10" s="575"/>
      <c r="U10" s="624"/>
      <c r="V10" s="624"/>
      <c r="W10" s="624"/>
      <c r="X10" s="325"/>
      <c r="Y10" s="325"/>
      <c r="Z10" s="575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</row>
    <row r="11" spans="1:38" s="119" customFormat="1" ht="21">
      <c r="A11" s="553">
        <v>4</v>
      </c>
      <c r="B11" s="623" t="s">
        <v>358</v>
      </c>
      <c r="C11" s="325"/>
      <c r="D11" s="325"/>
      <c r="E11" s="325"/>
      <c r="F11" s="325"/>
      <c r="G11" s="325"/>
      <c r="H11" s="625"/>
      <c r="I11" s="263"/>
      <c r="J11" s="263"/>
      <c r="K11" s="263"/>
      <c r="L11" s="263"/>
      <c r="M11" s="263"/>
      <c r="N11" s="325"/>
      <c r="O11" s="325"/>
      <c r="P11" s="575"/>
      <c r="Q11" s="575"/>
      <c r="R11" s="575"/>
      <c r="S11" s="575"/>
      <c r="T11" s="575"/>
      <c r="U11" s="626"/>
      <c r="V11" s="627"/>
      <c r="W11" s="624"/>
      <c r="X11" s="325"/>
      <c r="Y11" s="325"/>
      <c r="Z11" s="575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</row>
    <row r="12" spans="1:38" s="119" customFormat="1" ht="21">
      <c r="A12" s="553">
        <v>1</v>
      </c>
      <c r="B12" s="623" t="s">
        <v>735</v>
      </c>
      <c r="C12" s="325">
        <v>2</v>
      </c>
      <c r="D12" s="325"/>
      <c r="E12" s="325"/>
      <c r="F12" s="325">
        <f>SUM(D12:E12)</f>
        <v>0</v>
      </c>
      <c r="G12" s="325"/>
      <c r="H12" s="553"/>
      <c r="I12" s="263">
        <f>SUM(G12:H12)</f>
        <v>0</v>
      </c>
      <c r="J12" s="263">
        <v>1</v>
      </c>
      <c r="K12" s="263"/>
      <c r="L12" s="263"/>
      <c r="M12" s="263">
        <f>SUM(K12:L12)</f>
        <v>0</v>
      </c>
      <c r="N12" s="325"/>
      <c r="O12" s="325"/>
      <c r="P12" s="575">
        <f>SUM(N12:O12)</f>
        <v>0</v>
      </c>
      <c r="Q12" s="575">
        <v>4</v>
      </c>
      <c r="R12" s="263"/>
      <c r="S12" s="263"/>
      <c r="T12" s="263">
        <f>SUM(R12:S12)</f>
        <v>0</v>
      </c>
      <c r="U12" s="628"/>
      <c r="V12" s="263"/>
      <c r="W12" s="263">
        <f>SUM(U12:V12)</f>
        <v>0</v>
      </c>
      <c r="X12" s="325">
        <v>43</v>
      </c>
      <c r="Y12" s="325"/>
      <c r="Z12" s="575"/>
      <c r="AA12" s="325">
        <f>SUM(Y12:Z12)</f>
        <v>0</v>
      </c>
      <c r="AB12" s="575"/>
      <c r="AC12" s="575"/>
      <c r="AD12" s="575">
        <f>SUM(AB12:AC12)</f>
        <v>0</v>
      </c>
      <c r="AE12" s="567"/>
      <c r="AF12" s="567"/>
      <c r="AG12" s="567"/>
      <c r="AH12" s="567"/>
      <c r="AI12" s="567"/>
      <c r="AJ12" s="567"/>
      <c r="AK12" s="567"/>
      <c r="AL12" s="567"/>
    </row>
    <row r="13" spans="1:38" s="119" customFormat="1" ht="21">
      <c r="A13" s="553">
        <v>6</v>
      </c>
      <c r="B13" s="623" t="s">
        <v>737</v>
      </c>
      <c r="C13" s="325">
        <v>6</v>
      </c>
      <c r="D13" s="325">
        <v>31</v>
      </c>
      <c r="E13" s="325">
        <v>100</v>
      </c>
      <c r="F13" s="325">
        <v>131</v>
      </c>
      <c r="G13" s="629">
        <v>1454</v>
      </c>
      <c r="H13" s="629">
        <v>1311</v>
      </c>
      <c r="I13" s="630">
        <f>SUM(G13:H13)</f>
        <v>2765</v>
      </c>
      <c r="J13" s="630">
        <v>2</v>
      </c>
      <c r="K13" s="630">
        <v>103</v>
      </c>
      <c r="L13" s="630">
        <v>126</v>
      </c>
      <c r="M13" s="630">
        <f>SUM(K13:L13)</f>
        <v>229</v>
      </c>
      <c r="N13" s="325">
        <v>956</v>
      </c>
      <c r="O13" s="629">
        <v>1849</v>
      </c>
      <c r="P13" s="575">
        <f>SUM(N13:O13)</f>
        <v>2805</v>
      </c>
      <c r="Q13" s="575">
        <v>8</v>
      </c>
      <c r="R13" s="575">
        <v>27</v>
      </c>
      <c r="S13" s="575">
        <v>11</v>
      </c>
      <c r="T13" s="575">
        <f>SUM(R13:S13)</f>
        <v>38</v>
      </c>
      <c r="U13" s="627">
        <v>556</v>
      </c>
      <c r="V13" s="627">
        <v>326</v>
      </c>
      <c r="W13" s="627">
        <f>SUM(U13:V13)</f>
        <v>882</v>
      </c>
      <c r="X13" s="325">
        <v>29</v>
      </c>
      <c r="Y13" s="325">
        <v>67</v>
      </c>
      <c r="Z13" s="575">
        <v>73</v>
      </c>
      <c r="AA13" s="325">
        <f>SUM(Y13:Z13)</f>
        <v>140</v>
      </c>
      <c r="AB13" s="627">
        <v>1751</v>
      </c>
      <c r="AC13" s="627">
        <v>1718</v>
      </c>
      <c r="AD13" s="575">
        <f>SUM(AB13:AC13)</f>
        <v>3469</v>
      </c>
      <c r="AE13" s="325">
        <v>1</v>
      </c>
      <c r="AF13" s="631" t="s">
        <v>114</v>
      </c>
      <c r="AG13" s="631" t="s">
        <v>114</v>
      </c>
      <c r="AH13" s="631" t="s">
        <v>114</v>
      </c>
      <c r="AI13" s="631" t="s">
        <v>114</v>
      </c>
      <c r="AJ13" s="631" t="s">
        <v>114</v>
      </c>
      <c r="AK13" s="631" t="s">
        <v>114</v>
      </c>
      <c r="AL13" s="325"/>
    </row>
    <row r="14" spans="1:38" s="119" customFormat="1" ht="21">
      <c r="A14" s="553">
        <v>7</v>
      </c>
      <c r="B14" s="623" t="s">
        <v>738</v>
      </c>
      <c r="C14" s="325"/>
      <c r="D14" s="325"/>
      <c r="E14" s="325"/>
      <c r="F14" s="325"/>
      <c r="G14" s="325"/>
      <c r="H14" s="625"/>
      <c r="I14" s="263"/>
      <c r="J14" s="263"/>
      <c r="K14" s="263"/>
      <c r="L14" s="263"/>
      <c r="M14" s="263"/>
      <c r="N14" s="325"/>
      <c r="O14" s="325"/>
      <c r="P14" s="575"/>
      <c r="Q14" s="575"/>
      <c r="R14" s="575"/>
      <c r="S14" s="575"/>
      <c r="T14" s="575"/>
      <c r="U14" s="624"/>
      <c r="V14" s="624"/>
      <c r="W14" s="624"/>
      <c r="X14" s="325"/>
      <c r="Y14" s="325"/>
      <c r="Z14" s="575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</row>
    <row r="15" spans="1:38" s="119" customFormat="1" ht="21">
      <c r="A15" s="553"/>
      <c r="B15" s="623"/>
      <c r="C15" s="325"/>
      <c r="D15" s="325"/>
      <c r="E15" s="325"/>
      <c r="F15" s="325"/>
      <c r="G15" s="325"/>
      <c r="H15" s="625"/>
      <c r="I15" s="263"/>
      <c r="J15" s="263"/>
      <c r="K15" s="263"/>
      <c r="L15" s="263"/>
      <c r="M15" s="263"/>
      <c r="N15" s="325"/>
      <c r="O15" s="325"/>
      <c r="P15" s="575"/>
      <c r="Q15" s="575"/>
      <c r="R15" s="575"/>
      <c r="S15" s="575"/>
      <c r="T15" s="575"/>
      <c r="U15" s="624"/>
      <c r="V15" s="624"/>
      <c r="W15" s="624"/>
      <c r="X15" s="325"/>
      <c r="Y15" s="325"/>
      <c r="Z15" s="575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</row>
    <row r="16" spans="1:38" s="119" customFormat="1" ht="21">
      <c r="A16" s="632">
        <v>8</v>
      </c>
      <c r="B16" s="633" t="s">
        <v>740</v>
      </c>
      <c r="C16" s="585">
        <v>3</v>
      </c>
      <c r="D16" s="585"/>
      <c r="E16" s="585"/>
      <c r="F16" s="585"/>
      <c r="G16" s="531">
        <v>1383</v>
      </c>
      <c r="H16" s="634">
        <v>1300</v>
      </c>
      <c r="I16" s="531">
        <v>2683</v>
      </c>
      <c r="J16" s="531">
        <v>5</v>
      </c>
      <c r="K16" s="531"/>
      <c r="L16" s="531"/>
      <c r="M16" s="531"/>
      <c r="N16" s="585"/>
      <c r="O16" s="585"/>
      <c r="P16" s="531"/>
      <c r="Q16" s="531">
        <v>5</v>
      </c>
      <c r="R16" s="531">
        <v>15</v>
      </c>
      <c r="S16" s="531">
        <v>5</v>
      </c>
      <c r="T16" s="531">
        <v>20</v>
      </c>
      <c r="U16" s="635">
        <v>400</v>
      </c>
      <c r="V16" s="628">
        <v>143</v>
      </c>
      <c r="W16" s="628">
        <v>543</v>
      </c>
      <c r="X16" s="585">
        <v>86</v>
      </c>
      <c r="Y16" s="531">
        <v>223</v>
      </c>
      <c r="Z16" s="531">
        <v>312</v>
      </c>
      <c r="AA16" s="538">
        <v>535</v>
      </c>
      <c r="AB16" s="618">
        <v>4482</v>
      </c>
      <c r="AC16" s="618">
        <v>4325</v>
      </c>
      <c r="AD16" s="618">
        <v>8807</v>
      </c>
      <c r="AE16" s="538"/>
      <c r="AF16" s="538"/>
      <c r="AG16" s="538"/>
      <c r="AH16" s="538"/>
      <c r="AI16" s="538"/>
      <c r="AJ16" s="538"/>
      <c r="AK16" s="538"/>
      <c r="AL16" s="538"/>
    </row>
    <row r="17" spans="1:38" s="119" customFormat="1" ht="21">
      <c r="A17" s="553">
        <v>9</v>
      </c>
      <c r="B17" s="623" t="s">
        <v>741</v>
      </c>
      <c r="C17" s="325">
        <v>1</v>
      </c>
      <c r="D17" s="325">
        <v>1</v>
      </c>
      <c r="E17" s="325">
        <v>4</v>
      </c>
      <c r="F17" s="325">
        <v>5</v>
      </c>
      <c r="G17" s="325">
        <v>63</v>
      </c>
      <c r="H17" s="553">
        <v>40</v>
      </c>
      <c r="I17" s="263">
        <v>103</v>
      </c>
      <c r="J17" s="263">
        <v>3</v>
      </c>
      <c r="K17" s="263">
        <v>19</v>
      </c>
      <c r="L17" s="263">
        <v>59</v>
      </c>
      <c r="M17" s="263">
        <v>78</v>
      </c>
      <c r="N17" s="325">
        <v>731</v>
      </c>
      <c r="O17" s="325">
        <v>811</v>
      </c>
      <c r="P17" s="575">
        <v>1542</v>
      </c>
      <c r="Q17" s="575">
        <v>4</v>
      </c>
      <c r="R17" s="263">
        <v>15</v>
      </c>
      <c r="S17" s="263">
        <v>7</v>
      </c>
      <c r="T17" s="263">
        <v>22</v>
      </c>
      <c r="U17" s="628">
        <v>616</v>
      </c>
      <c r="V17" s="263">
        <v>299</v>
      </c>
      <c r="W17" s="263">
        <v>915</v>
      </c>
      <c r="X17" s="325">
        <v>32</v>
      </c>
      <c r="Y17" s="325">
        <v>71</v>
      </c>
      <c r="Z17" s="575">
        <v>138</v>
      </c>
      <c r="AA17" s="567">
        <v>209</v>
      </c>
      <c r="AB17" s="619">
        <v>2088</v>
      </c>
      <c r="AC17" s="619">
        <v>1993</v>
      </c>
      <c r="AD17" s="619">
        <v>4077</v>
      </c>
      <c r="AE17" s="567"/>
      <c r="AF17" s="567"/>
      <c r="AG17" s="567"/>
      <c r="AH17" s="567"/>
      <c r="AI17" s="567"/>
      <c r="AJ17" s="567"/>
      <c r="AK17" s="567"/>
      <c r="AL17" s="567"/>
    </row>
    <row r="18" spans="1:38" s="119" customFormat="1" ht="21">
      <c r="A18" s="632">
        <v>10</v>
      </c>
      <c r="B18" s="633" t="s">
        <v>560</v>
      </c>
      <c r="C18" s="636">
        <v>1</v>
      </c>
      <c r="D18" s="636">
        <v>8</v>
      </c>
      <c r="E18" s="636">
        <v>44</v>
      </c>
      <c r="F18" s="636">
        <v>52</v>
      </c>
      <c r="G18" s="636">
        <v>438</v>
      </c>
      <c r="H18" s="637">
        <v>443</v>
      </c>
      <c r="I18" s="636">
        <v>881</v>
      </c>
      <c r="J18" s="636">
        <v>2</v>
      </c>
      <c r="K18" s="636">
        <v>99</v>
      </c>
      <c r="L18" s="636">
        <v>102</v>
      </c>
      <c r="M18" s="636">
        <v>201</v>
      </c>
      <c r="N18" s="636">
        <v>752</v>
      </c>
      <c r="O18" s="636">
        <v>1218</v>
      </c>
      <c r="P18" s="636">
        <v>1970</v>
      </c>
      <c r="Q18" s="636">
        <v>1</v>
      </c>
      <c r="R18" s="636">
        <v>2</v>
      </c>
      <c r="S18" s="636">
        <v>1</v>
      </c>
      <c r="T18" s="636">
        <v>3</v>
      </c>
      <c r="U18" s="638">
        <v>83</v>
      </c>
      <c r="V18" s="638">
        <v>0</v>
      </c>
      <c r="W18" s="638">
        <v>83</v>
      </c>
      <c r="X18" s="636">
        <v>49</v>
      </c>
      <c r="Y18" s="636">
        <v>87</v>
      </c>
      <c r="Z18" s="636">
        <v>151</v>
      </c>
      <c r="AA18" s="639">
        <v>238</v>
      </c>
      <c r="AB18" s="639">
        <v>2711</v>
      </c>
      <c r="AC18" s="639">
        <v>2531</v>
      </c>
      <c r="AD18" s="639">
        <v>5242</v>
      </c>
      <c r="AE18" s="639">
        <v>0</v>
      </c>
      <c r="AF18" s="639">
        <v>0</v>
      </c>
      <c r="AG18" s="639">
        <v>0</v>
      </c>
      <c r="AH18" s="639">
        <v>0</v>
      </c>
      <c r="AI18" s="639">
        <v>0</v>
      </c>
      <c r="AJ18" s="639">
        <v>0</v>
      </c>
      <c r="AK18" s="639">
        <v>0</v>
      </c>
      <c r="AL18" s="639">
        <v>0</v>
      </c>
    </row>
    <row r="19" spans="1:38" s="119" customFormat="1" ht="21">
      <c r="A19" s="553">
        <v>11</v>
      </c>
      <c r="B19" s="623" t="s">
        <v>742</v>
      </c>
      <c r="C19" s="325"/>
      <c r="D19" s="325"/>
      <c r="E19" s="325"/>
      <c r="F19" s="325"/>
      <c r="G19" s="325"/>
      <c r="H19" s="625"/>
      <c r="I19" s="325"/>
      <c r="J19" s="325"/>
      <c r="K19" s="325"/>
      <c r="L19" s="325"/>
      <c r="M19" s="325"/>
      <c r="N19" s="325"/>
      <c r="O19" s="325"/>
      <c r="P19" s="575"/>
      <c r="Q19" s="575"/>
      <c r="R19" s="575"/>
      <c r="S19" s="575"/>
      <c r="T19" s="575"/>
      <c r="U19" s="640"/>
      <c r="V19" s="624"/>
      <c r="W19" s="624"/>
      <c r="X19" s="325"/>
      <c r="Y19" s="325"/>
      <c r="Z19" s="575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</row>
    <row r="20" spans="1:38" s="119" customFormat="1" ht="21">
      <c r="A20" s="632">
        <v>12</v>
      </c>
      <c r="B20" s="623" t="s">
        <v>739</v>
      </c>
      <c r="C20" s="325"/>
      <c r="D20" s="325"/>
      <c r="E20" s="325"/>
      <c r="F20" s="325"/>
      <c r="G20" s="325"/>
      <c r="H20" s="625"/>
      <c r="I20" s="325"/>
      <c r="J20" s="325"/>
      <c r="K20" s="325"/>
      <c r="L20" s="325"/>
      <c r="M20" s="325"/>
      <c r="N20" s="325"/>
      <c r="O20" s="325"/>
      <c r="P20" s="575"/>
      <c r="Q20" s="575"/>
      <c r="R20" s="575"/>
      <c r="S20" s="575"/>
      <c r="T20" s="575"/>
      <c r="U20" s="624"/>
      <c r="V20" s="624"/>
      <c r="W20" s="624"/>
      <c r="X20" s="325"/>
      <c r="Y20" s="325"/>
      <c r="Z20" s="575"/>
      <c r="AA20" s="567"/>
      <c r="AB20" s="567"/>
      <c r="AC20" s="567"/>
      <c r="AD20" s="567"/>
      <c r="AE20" s="567"/>
      <c r="AF20" s="567"/>
      <c r="AG20" s="567"/>
      <c r="AH20" s="567"/>
      <c r="AI20" s="567"/>
      <c r="AJ20" s="567"/>
      <c r="AK20" s="567"/>
      <c r="AL20" s="567"/>
    </row>
    <row r="21" spans="1:38" s="160" customFormat="1" ht="21">
      <c r="A21" s="922" t="s">
        <v>97</v>
      </c>
      <c r="B21" s="923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>
        <f>SUM(M8:M20)</f>
        <v>1467</v>
      </c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2"/>
      <c r="AB21" s="642"/>
      <c r="AC21" s="642"/>
      <c r="AD21" s="567"/>
      <c r="AE21" s="567"/>
      <c r="AF21" s="567"/>
      <c r="AG21" s="567"/>
      <c r="AH21" s="567"/>
      <c r="AI21" s="567"/>
      <c r="AJ21" s="567"/>
      <c r="AK21" s="567"/>
      <c r="AL21" s="567"/>
    </row>
    <row r="22" s="160" customFormat="1" ht="21"/>
    <row r="23" s="160" customFormat="1" ht="21"/>
    <row r="24" s="160" customFormat="1" ht="21"/>
    <row r="25" s="160" customFormat="1" ht="21"/>
  </sheetData>
  <sheetProtection/>
  <mergeCells count="28">
    <mergeCell ref="A2:Z2"/>
    <mergeCell ref="A1:AC1"/>
    <mergeCell ref="A21:B21"/>
    <mergeCell ref="C4:I5"/>
    <mergeCell ref="C3:P3"/>
    <mergeCell ref="A3:A7"/>
    <mergeCell ref="B3:B7"/>
    <mergeCell ref="D6:F6"/>
    <mergeCell ref="G6:I6"/>
    <mergeCell ref="J6:J7"/>
    <mergeCell ref="C6:C7"/>
    <mergeCell ref="Q3:AH3"/>
    <mergeCell ref="AE6:AE7"/>
    <mergeCell ref="AF6:AH6"/>
    <mergeCell ref="K6:M6"/>
    <mergeCell ref="N6:P6"/>
    <mergeCell ref="J4:P5"/>
    <mergeCell ref="Q4:W5"/>
    <mergeCell ref="Q6:Q7"/>
    <mergeCell ref="R6:T6"/>
    <mergeCell ref="U6:W6"/>
    <mergeCell ref="AI6:AK6"/>
    <mergeCell ref="AE4:AL5"/>
    <mergeCell ref="AL6:AL7"/>
    <mergeCell ref="X4:AD5"/>
    <mergeCell ref="X6:X7"/>
    <mergeCell ref="Y6:AA6"/>
    <mergeCell ref="AB6:AD6"/>
  </mergeCells>
  <printOptions/>
  <pageMargins left="0.35433070866141736" right="0.03937007874015748" top="0.4330708661417323" bottom="0.7480314960629921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249"/>
  <sheetViews>
    <sheetView tabSelected="1" zoomScale="80" zoomScaleNormal="80" workbookViewId="0" topLeftCell="A1">
      <pane ySplit="5" topLeftCell="A111" activePane="bottomLeft" state="frozen"/>
      <selection pane="topLeft" activeCell="A1" sqref="A1"/>
      <selection pane="bottomLeft" activeCell="M124" sqref="M124"/>
    </sheetView>
  </sheetViews>
  <sheetFormatPr defaultColWidth="8.140625" defaultRowHeight="12.75"/>
  <cols>
    <col min="1" max="1" width="5.7109375" style="126" customWidth="1"/>
    <col min="2" max="2" width="22.57421875" style="128" customWidth="1"/>
    <col min="3" max="3" width="7.140625" style="121" customWidth="1"/>
    <col min="4" max="6" width="7.7109375" style="153" customWidth="1"/>
    <col min="7" max="7" width="8.28125" style="154" customWidth="1"/>
    <col min="8" max="10" width="7.7109375" style="153" customWidth="1"/>
    <col min="11" max="11" width="7.7109375" style="154" customWidth="1"/>
    <col min="12" max="12" width="8.140625" style="154" customWidth="1"/>
    <col min="13" max="14" width="7.7109375" style="154" customWidth="1"/>
    <col min="15" max="15" width="7.7109375" style="153" customWidth="1"/>
    <col min="16" max="16" width="7.57421875" style="128" customWidth="1"/>
    <col min="17" max="17" width="7.7109375" style="128" customWidth="1"/>
    <col min="18" max="18" width="7.57421875" style="132" customWidth="1"/>
    <col min="19" max="19" width="9.140625" style="155" customWidth="1"/>
    <col min="20" max="16384" width="8.140625" style="128" customWidth="1"/>
  </cols>
  <sheetData>
    <row r="1" spans="1:21" s="127" customFormat="1" ht="20.25" customHeight="1">
      <c r="A1" s="1125" t="s">
        <v>817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50"/>
      <c r="U1" s="150"/>
    </row>
    <row r="2" spans="1:21" ht="20.25" customHeight="1">
      <c r="A2" s="1125" t="s">
        <v>805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50"/>
      <c r="U2" s="150"/>
    </row>
    <row r="3" spans="1:21" ht="18" customHeight="1">
      <c r="A3" s="151"/>
      <c r="B3" s="150"/>
      <c r="C3" s="156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27" customHeight="1">
      <c r="A4" s="1126" t="s">
        <v>9</v>
      </c>
      <c r="B4" s="1126" t="s">
        <v>26</v>
      </c>
      <c r="C4" s="1126" t="s">
        <v>34</v>
      </c>
      <c r="D4" s="1101" t="s">
        <v>73</v>
      </c>
      <c r="E4" s="1101"/>
      <c r="F4" s="1101"/>
      <c r="G4" s="1101"/>
      <c r="H4" s="1101"/>
      <c r="I4" s="1101"/>
      <c r="J4" s="1101"/>
      <c r="K4" s="1101" t="s">
        <v>72</v>
      </c>
      <c r="L4" s="1101"/>
      <c r="M4" s="1101"/>
      <c r="N4" s="1101"/>
      <c r="O4" s="1101" t="s">
        <v>71</v>
      </c>
      <c r="P4" s="1101"/>
      <c r="Q4" s="1101"/>
      <c r="R4" s="1101"/>
      <c r="S4" s="1127" t="s">
        <v>24</v>
      </c>
      <c r="T4" s="127"/>
      <c r="U4" s="127"/>
    </row>
    <row r="5" spans="1:21" ht="21.75" customHeight="1">
      <c r="A5" s="1126"/>
      <c r="B5" s="1126"/>
      <c r="C5" s="1126"/>
      <c r="D5" s="553" t="s">
        <v>798</v>
      </c>
      <c r="E5" s="553" t="s">
        <v>799</v>
      </c>
      <c r="F5" s="553" t="s">
        <v>800</v>
      </c>
      <c r="G5" s="553" t="s">
        <v>801</v>
      </c>
      <c r="H5" s="553" t="s">
        <v>802</v>
      </c>
      <c r="I5" s="553" t="s">
        <v>803</v>
      </c>
      <c r="J5" s="553" t="s">
        <v>14</v>
      </c>
      <c r="K5" s="553" t="s">
        <v>798</v>
      </c>
      <c r="L5" s="553" t="s">
        <v>799</v>
      </c>
      <c r="M5" s="553" t="s">
        <v>800</v>
      </c>
      <c r="N5" s="553" t="s">
        <v>14</v>
      </c>
      <c r="O5" s="553" t="s">
        <v>798</v>
      </c>
      <c r="P5" s="553" t="s">
        <v>799</v>
      </c>
      <c r="Q5" s="553" t="s">
        <v>800</v>
      </c>
      <c r="R5" s="553" t="s">
        <v>14</v>
      </c>
      <c r="S5" s="1127"/>
      <c r="T5" s="127"/>
      <c r="U5" s="127"/>
    </row>
    <row r="6" spans="1:20" ht="18.75" customHeight="1">
      <c r="A6" s="1124">
        <v>1</v>
      </c>
      <c r="B6" s="1110" t="s">
        <v>132</v>
      </c>
      <c r="C6" s="869" t="s">
        <v>17</v>
      </c>
      <c r="D6" s="263">
        <v>0</v>
      </c>
      <c r="E6" s="263">
        <v>37</v>
      </c>
      <c r="F6" s="263">
        <v>238</v>
      </c>
      <c r="G6" s="263">
        <v>251</v>
      </c>
      <c r="H6" s="263">
        <v>192</v>
      </c>
      <c r="I6" s="263">
        <v>186</v>
      </c>
      <c r="J6" s="870">
        <f>SUM(D6:I6)</f>
        <v>904</v>
      </c>
      <c r="K6" s="263">
        <v>97</v>
      </c>
      <c r="L6" s="263">
        <v>120</v>
      </c>
      <c r="M6" s="263">
        <v>82</v>
      </c>
      <c r="N6" s="870">
        <f>SUM(K6:M6)</f>
        <v>299</v>
      </c>
      <c r="O6" s="263">
        <v>37</v>
      </c>
      <c r="P6" s="263">
        <v>29</v>
      </c>
      <c r="Q6" s="263">
        <v>12</v>
      </c>
      <c r="R6" s="870">
        <f>SUM(O6:Q6)</f>
        <v>78</v>
      </c>
      <c r="S6" s="871">
        <f aca="true" t="shared" si="0" ref="S6:S16">SUM(R6,N6,J6)</f>
        <v>1281</v>
      </c>
      <c r="T6" s="152">
        <f aca="true" t="shared" si="1" ref="T6:T69">J6+N6+R6</f>
        <v>1281</v>
      </c>
    </row>
    <row r="7" spans="1:20" ht="18.75" customHeight="1">
      <c r="A7" s="1112"/>
      <c r="B7" s="1111"/>
      <c r="C7" s="872" t="s">
        <v>18</v>
      </c>
      <c r="D7" s="263">
        <v>0</v>
      </c>
      <c r="E7" s="263">
        <v>28</v>
      </c>
      <c r="F7" s="263">
        <v>358</v>
      </c>
      <c r="G7" s="263">
        <v>475</v>
      </c>
      <c r="H7" s="263">
        <v>394</v>
      </c>
      <c r="I7" s="263">
        <v>415</v>
      </c>
      <c r="J7" s="870">
        <f>SUM(D7:I7)</f>
        <v>1670</v>
      </c>
      <c r="K7" s="263">
        <v>339</v>
      </c>
      <c r="L7" s="263">
        <v>403</v>
      </c>
      <c r="M7" s="263">
        <v>237</v>
      </c>
      <c r="N7" s="870">
        <f>SUM(K7:M7)</f>
        <v>979</v>
      </c>
      <c r="O7" s="263">
        <v>184</v>
      </c>
      <c r="P7" s="263">
        <v>132</v>
      </c>
      <c r="Q7" s="263">
        <v>73</v>
      </c>
      <c r="R7" s="870">
        <f>SUM(O7:Q7)</f>
        <v>389</v>
      </c>
      <c r="S7" s="871">
        <f t="shared" si="0"/>
        <v>3038</v>
      </c>
      <c r="T7" s="152">
        <f t="shared" si="1"/>
        <v>3038</v>
      </c>
    </row>
    <row r="8" spans="1:20" s="132" customFormat="1" ht="18.75" customHeight="1">
      <c r="A8" s="1112"/>
      <c r="B8" s="1111"/>
      <c r="C8" s="873" t="s">
        <v>14</v>
      </c>
      <c r="D8" s="263">
        <f>SUM(D6:D7)</f>
        <v>0</v>
      </c>
      <c r="E8" s="263">
        <f aca="true" t="shared" si="2" ref="E8:R8">SUM(E6:E7)</f>
        <v>65</v>
      </c>
      <c r="F8" s="263">
        <f t="shared" si="2"/>
        <v>596</v>
      </c>
      <c r="G8" s="263">
        <f t="shared" si="2"/>
        <v>726</v>
      </c>
      <c r="H8" s="263">
        <f t="shared" si="2"/>
        <v>586</v>
      </c>
      <c r="I8" s="263">
        <f t="shared" si="2"/>
        <v>601</v>
      </c>
      <c r="J8" s="870">
        <f t="shared" si="2"/>
        <v>2574</v>
      </c>
      <c r="K8" s="263">
        <f t="shared" si="2"/>
        <v>436</v>
      </c>
      <c r="L8" s="263">
        <f t="shared" si="2"/>
        <v>523</v>
      </c>
      <c r="M8" s="263">
        <f t="shared" si="2"/>
        <v>319</v>
      </c>
      <c r="N8" s="870">
        <f t="shared" si="2"/>
        <v>1278</v>
      </c>
      <c r="O8" s="263">
        <f t="shared" si="2"/>
        <v>221</v>
      </c>
      <c r="P8" s="263">
        <f t="shared" si="2"/>
        <v>161</v>
      </c>
      <c r="Q8" s="263">
        <f t="shared" si="2"/>
        <v>85</v>
      </c>
      <c r="R8" s="870">
        <f t="shared" si="2"/>
        <v>467</v>
      </c>
      <c r="S8" s="871">
        <f t="shared" si="0"/>
        <v>4319</v>
      </c>
      <c r="T8" s="152">
        <f t="shared" si="1"/>
        <v>4319</v>
      </c>
    </row>
    <row r="9" spans="1:20" ht="18.75" customHeight="1">
      <c r="A9" s="1112"/>
      <c r="B9" s="1111"/>
      <c r="C9" s="872" t="s">
        <v>16</v>
      </c>
      <c r="D9" s="263">
        <v>0</v>
      </c>
      <c r="E9" s="263">
        <v>2</v>
      </c>
      <c r="F9" s="263">
        <v>14</v>
      </c>
      <c r="G9" s="263">
        <v>17</v>
      </c>
      <c r="H9" s="263">
        <v>13</v>
      </c>
      <c r="I9" s="263">
        <v>13</v>
      </c>
      <c r="J9" s="870">
        <f>SUM(D9:I9)</f>
        <v>59</v>
      </c>
      <c r="K9" s="263">
        <v>10</v>
      </c>
      <c r="L9" s="263">
        <v>12</v>
      </c>
      <c r="M9" s="263">
        <v>8</v>
      </c>
      <c r="N9" s="870">
        <f>SUM(K9:M9)</f>
        <v>30</v>
      </c>
      <c r="O9" s="263">
        <v>5</v>
      </c>
      <c r="P9" s="263">
        <v>4</v>
      </c>
      <c r="Q9" s="263">
        <v>2</v>
      </c>
      <c r="R9" s="870">
        <f>SUM(O9:Q9)</f>
        <v>11</v>
      </c>
      <c r="S9" s="871">
        <f t="shared" si="0"/>
        <v>100</v>
      </c>
      <c r="T9" s="152">
        <f t="shared" si="1"/>
        <v>100</v>
      </c>
    </row>
    <row r="10" spans="1:20" ht="18.75" customHeight="1">
      <c r="A10" s="1112">
        <v>2</v>
      </c>
      <c r="B10" s="1111" t="s">
        <v>137</v>
      </c>
      <c r="C10" s="262" t="s">
        <v>17</v>
      </c>
      <c r="D10" s="263">
        <v>35</v>
      </c>
      <c r="E10" s="263">
        <v>20</v>
      </c>
      <c r="F10" s="263">
        <v>29</v>
      </c>
      <c r="G10" s="263">
        <v>0</v>
      </c>
      <c r="H10" s="263">
        <v>0</v>
      </c>
      <c r="I10" s="263">
        <v>0</v>
      </c>
      <c r="J10" s="870">
        <f>SUM(D10:I10)</f>
        <v>84</v>
      </c>
      <c r="K10" s="263">
        <v>80</v>
      </c>
      <c r="L10" s="263">
        <v>48</v>
      </c>
      <c r="M10" s="263">
        <v>20</v>
      </c>
      <c r="N10" s="870">
        <f>SUM(K10:M10)</f>
        <v>148</v>
      </c>
      <c r="O10" s="263">
        <v>55</v>
      </c>
      <c r="P10" s="263">
        <v>46</v>
      </c>
      <c r="Q10" s="263">
        <v>5</v>
      </c>
      <c r="R10" s="870">
        <f>SUM(O10:Q10)</f>
        <v>106</v>
      </c>
      <c r="S10" s="871">
        <f t="shared" si="0"/>
        <v>338</v>
      </c>
      <c r="T10" s="152">
        <f t="shared" si="1"/>
        <v>338</v>
      </c>
    </row>
    <row r="11" spans="1:20" ht="18.75" customHeight="1">
      <c r="A11" s="1112"/>
      <c r="B11" s="1111"/>
      <c r="C11" s="262" t="s">
        <v>18</v>
      </c>
      <c r="D11" s="263">
        <v>23</v>
      </c>
      <c r="E11" s="263">
        <v>20</v>
      </c>
      <c r="F11" s="263">
        <v>16</v>
      </c>
      <c r="G11" s="263">
        <v>0</v>
      </c>
      <c r="H11" s="263">
        <v>0</v>
      </c>
      <c r="I11" s="263">
        <v>0</v>
      </c>
      <c r="J11" s="870">
        <f>SUM(D11:I11)</f>
        <v>59</v>
      </c>
      <c r="K11" s="263">
        <v>43</v>
      </c>
      <c r="L11" s="263">
        <v>24</v>
      </c>
      <c r="M11" s="263">
        <v>27</v>
      </c>
      <c r="N11" s="870">
        <f>SUM(K11:M11)</f>
        <v>94</v>
      </c>
      <c r="O11" s="263">
        <v>84</v>
      </c>
      <c r="P11" s="263">
        <v>47</v>
      </c>
      <c r="Q11" s="263">
        <v>7</v>
      </c>
      <c r="R11" s="870">
        <f>SUM(O11:Q11)</f>
        <v>138</v>
      </c>
      <c r="S11" s="871">
        <f t="shared" si="0"/>
        <v>291</v>
      </c>
      <c r="T11" s="152">
        <f t="shared" si="1"/>
        <v>291</v>
      </c>
    </row>
    <row r="12" spans="1:20" ht="18.75" customHeight="1">
      <c r="A12" s="1112"/>
      <c r="B12" s="1111"/>
      <c r="C12" s="874" t="s">
        <v>14</v>
      </c>
      <c r="D12" s="263">
        <f>SUM(D10:D11)</f>
        <v>58</v>
      </c>
      <c r="E12" s="263">
        <f aca="true" t="shared" si="3" ref="E12:R12">SUM(E10:E11)</f>
        <v>40</v>
      </c>
      <c r="F12" s="263">
        <f t="shared" si="3"/>
        <v>45</v>
      </c>
      <c r="G12" s="263">
        <f t="shared" si="3"/>
        <v>0</v>
      </c>
      <c r="H12" s="263">
        <f t="shared" si="3"/>
        <v>0</v>
      </c>
      <c r="I12" s="263">
        <f t="shared" si="3"/>
        <v>0</v>
      </c>
      <c r="J12" s="870">
        <f t="shared" si="3"/>
        <v>143</v>
      </c>
      <c r="K12" s="263">
        <f t="shared" si="3"/>
        <v>123</v>
      </c>
      <c r="L12" s="263">
        <f t="shared" si="3"/>
        <v>72</v>
      </c>
      <c r="M12" s="263">
        <f t="shared" si="3"/>
        <v>47</v>
      </c>
      <c r="N12" s="870">
        <f t="shared" si="3"/>
        <v>242</v>
      </c>
      <c r="O12" s="263">
        <f t="shared" si="3"/>
        <v>139</v>
      </c>
      <c r="P12" s="263">
        <f t="shared" si="3"/>
        <v>93</v>
      </c>
      <c r="Q12" s="263">
        <f t="shared" si="3"/>
        <v>12</v>
      </c>
      <c r="R12" s="870">
        <f t="shared" si="3"/>
        <v>244</v>
      </c>
      <c r="S12" s="871">
        <f t="shared" si="0"/>
        <v>629</v>
      </c>
      <c r="T12" s="152">
        <f t="shared" si="1"/>
        <v>629</v>
      </c>
    </row>
    <row r="13" spans="1:20" ht="18.75" customHeight="1">
      <c r="A13" s="1112"/>
      <c r="B13" s="1111"/>
      <c r="C13" s="262" t="s">
        <v>16</v>
      </c>
      <c r="D13" s="263">
        <v>2</v>
      </c>
      <c r="E13" s="263">
        <v>1</v>
      </c>
      <c r="F13" s="263">
        <v>1</v>
      </c>
      <c r="G13" s="263">
        <v>0</v>
      </c>
      <c r="H13" s="263">
        <v>0</v>
      </c>
      <c r="I13" s="263">
        <v>0</v>
      </c>
      <c r="J13" s="870">
        <f>SUM(D13:I13)</f>
        <v>4</v>
      </c>
      <c r="K13" s="263">
        <v>3</v>
      </c>
      <c r="L13" s="263">
        <v>2</v>
      </c>
      <c r="M13" s="263">
        <v>2</v>
      </c>
      <c r="N13" s="870">
        <f>SUM(K13:M13)</f>
        <v>7</v>
      </c>
      <c r="O13" s="263">
        <v>5</v>
      </c>
      <c r="P13" s="263">
        <v>3</v>
      </c>
      <c r="Q13" s="263">
        <v>1</v>
      </c>
      <c r="R13" s="870">
        <f>SUM(O13:Q13)</f>
        <v>9</v>
      </c>
      <c r="S13" s="871">
        <f t="shared" si="0"/>
        <v>20</v>
      </c>
      <c r="T13" s="152">
        <f t="shared" si="1"/>
        <v>20</v>
      </c>
    </row>
    <row r="14" spans="1:20" ht="18.75" customHeight="1">
      <c r="A14" s="1112">
        <v>3</v>
      </c>
      <c r="B14" s="1111" t="s">
        <v>151</v>
      </c>
      <c r="C14" s="262" t="s">
        <v>17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870">
        <f>SUM(D14:I14)</f>
        <v>0</v>
      </c>
      <c r="K14" s="263">
        <v>17</v>
      </c>
      <c r="L14" s="263">
        <v>9</v>
      </c>
      <c r="M14" s="263">
        <v>21</v>
      </c>
      <c r="N14" s="870">
        <f>SUM(K14:M14)</f>
        <v>47</v>
      </c>
      <c r="O14" s="263">
        <v>16</v>
      </c>
      <c r="P14" s="263">
        <v>29</v>
      </c>
      <c r="Q14" s="263">
        <v>10</v>
      </c>
      <c r="R14" s="870">
        <f>SUM(O14:Q14)</f>
        <v>55</v>
      </c>
      <c r="S14" s="871">
        <f t="shared" si="0"/>
        <v>102</v>
      </c>
      <c r="T14" s="152">
        <f t="shared" si="1"/>
        <v>102</v>
      </c>
    </row>
    <row r="15" spans="1:20" ht="18.75" customHeight="1">
      <c r="A15" s="1112"/>
      <c r="B15" s="1111"/>
      <c r="C15" s="262" t="s">
        <v>18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870">
        <f>SUM(D15:I15)</f>
        <v>0</v>
      </c>
      <c r="K15" s="263">
        <v>14</v>
      </c>
      <c r="L15" s="263">
        <v>25</v>
      </c>
      <c r="M15" s="263">
        <v>16</v>
      </c>
      <c r="N15" s="870">
        <f>SUM(K15:M15)</f>
        <v>55</v>
      </c>
      <c r="O15" s="263">
        <v>12</v>
      </c>
      <c r="P15" s="263">
        <v>14</v>
      </c>
      <c r="Q15" s="263">
        <v>13</v>
      </c>
      <c r="R15" s="870">
        <f>SUM(O15:Q15)</f>
        <v>39</v>
      </c>
      <c r="S15" s="871">
        <f t="shared" si="0"/>
        <v>94</v>
      </c>
      <c r="T15" s="152">
        <f t="shared" si="1"/>
        <v>94</v>
      </c>
    </row>
    <row r="16" spans="1:20" ht="18.75" customHeight="1">
      <c r="A16" s="1112"/>
      <c r="B16" s="1111"/>
      <c r="C16" s="262" t="s">
        <v>14</v>
      </c>
      <c r="D16" s="263">
        <f>SUM(D14:D15)</f>
        <v>0</v>
      </c>
      <c r="E16" s="263">
        <f aca="true" t="shared" si="4" ref="E16:R16">SUM(E14:E15)</f>
        <v>0</v>
      </c>
      <c r="F16" s="263">
        <f t="shared" si="4"/>
        <v>0</v>
      </c>
      <c r="G16" s="263">
        <f t="shared" si="4"/>
        <v>0</v>
      </c>
      <c r="H16" s="263">
        <f t="shared" si="4"/>
        <v>0</v>
      </c>
      <c r="I16" s="263">
        <f t="shared" si="4"/>
        <v>0</v>
      </c>
      <c r="J16" s="870">
        <f t="shared" si="4"/>
        <v>0</v>
      </c>
      <c r="K16" s="875">
        <f t="shared" si="4"/>
        <v>31</v>
      </c>
      <c r="L16" s="875">
        <f t="shared" si="4"/>
        <v>34</v>
      </c>
      <c r="M16" s="875">
        <f t="shared" si="4"/>
        <v>37</v>
      </c>
      <c r="N16" s="870">
        <f t="shared" si="4"/>
        <v>102</v>
      </c>
      <c r="O16" s="875">
        <f t="shared" si="4"/>
        <v>28</v>
      </c>
      <c r="P16" s="875">
        <f t="shared" si="4"/>
        <v>43</v>
      </c>
      <c r="Q16" s="875">
        <f t="shared" si="4"/>
        <v>23</v>
      </c>
      <c r="R16" s="870">
        <f t="shared" si="4"/>
        <v>94</v>
      </c>
      <c r="S16" s="871">
        <f t="shared" si="0"/>
        <v>196</v>
      </c>
      <c r="T16" s="152">
        <f t="shared" si="1"/>
        <v>196</v>
      </c>
    </row>
    <row r="17" spans="1:20" ht="18.75" customHeight="1">
      <c r="A17" s="1112"/>
      <c r="B17" s="1111"/>
      <c r="C17" s="262" t="s">
        <v>16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870">
        <f>SUM(D17:I17)</f>
        <v>0</v>
      </c>
      <c r="K17" s="263">
        <v>0</v>
      </c>
      <c r="L17" s="263">
        <v>0</v>
      </c>
      <c r="M17" s="263">
        <v>0</v>
      </c>
      <c r="N17" s="870">
        <v>0</v>
      </c>
      <c r="O17" s="263">
        <v>0</v>
      </c>
      <c r="P17" s="263">
        <v>0</v>
      </c>
      <c r="Q17" s="263">
        <v>0</v>
      </c>
      <c r="R17" s="870">
        <v>0</v>
      </c>
      <c r="S17" s="871">
        <v>0</v>
      </c>
      <c r="T17" s="152">
        <f t="shared" si="1"/>
        <v>0</v>
      </c>
    </row>
    <row r="18" spans="1:20" ht="18.75" customHeight="1">
      <c r="A18" s="1112">
        <v>4</v>
      </c>
      <c r="B18" s="1111" t="s">
        <v>155</v>
      </c>
      <c r="C18" s="872" t="s">
        <v>17</v>
      </c>
      <c r="D18" s="263">
        <v>0</v>
      </c>
      <c r="E18" s="263">
        <f>SUM(E16:E17)</f>
        <v>0</v>
      </c>
      <c r="F18" s="263">
        <f>SUM(F16:F17)</f>
        <v>0</v>
      </c>
      <c r="G18" s="263">
        <v>42</v>
      </c>
      <c r="H18" s="263">
        <v>36</v>
      </c>
      <c r="I18" s="263">
        <v>31</v>
      </c>
      <c r="J18" s="870">
        <f>SUM(D18:I18)</f>
        <v>109</v>
      </c>
      <c r="K18" s="263">
        <v>14</v>
      </c>
      <c r="L18" s="263">
        <v>14</v>
      </c>
      <c r="M18" s="263">
        <v>15</v>
      </c>
      <c r="N18" s="870">
        <f>SUM(K18:M18)</f>
        <v>43</v>
      </c>
      <c r="O18" s="263">
        <v>2</v>
      </c>
      <c r="P18" s="263">
        <v>0</v>
      </c>
      <c r="Q18" s="263">
        <v>0</v>
      </c>
      <c r="R18" s="870">
        <f>SUM(O18:Q18)</f>
        <v>2</v>
      </c>
      <c r="S18" s="871">
        <f aca="true" t="shared" si="5" ref="S18:S53">SUM(R18,N18,J18)</f>
        <v>154</v>
      </c>
      <c r="T18" s="152">
        <f t="shared" si="1"/>
        <v>154</v>
      </c>
    </row>
    <row r="19" spans="1:20" ht="18.75" customHeight="1">
      <c r="A19" s="1112"/>
      <c r="B19" s="1111"/>
      <c r="C19" s="872" t="s">
        <v>18</v>
      </c>
      <c r="D19" s="263">
        <v>0</v>
      </c>
      <c r="E19" s="263">
        <v>0</v>
      </c>
      <c r="F19" s="263">
        <v>0</v>
      </c>
      <c r="G19" s="263">
        <v>34</v>
      </c>
      <c r="H19" s="263">
        <v>42</v>
      </c>
      <c r="I19" s="263">
        <v>41</v>
      </c>
      <c r="J19" s="870">
        <f>SUM(D19:I19)</f>
        <v>117</v>
      </c>
      <c r="K19" s="263">
        <v>22</v>
      </c>
      <c r="L19" s="263">
        <v>12</v>
      </c>
      <c r="M19" s="263">
        <v>27</v>
      </c>
      <c r="N19" s="870">
        <f>SUM(K19:M19)</f>
        <v>61</v>
      </c>
      <c r="O19" s="263">
        <v>6</v>
      </c>
      <c r="P19" s="263">
        <v>3</v>
      </c>
      <c r="Q19" s="263">
        <v>0</v>
      </c>
      <c r="R19" s="870">
        <f>SUM(O19:Q19)</f>
        <v>9</v>
      </c>
      <c r="S19" s="871">
        <f t="shared" si="5"/>
        <v>187</v>
      </c>
      <c r="T19" s="152">
        <f t="shared" si="1"/>
        <v>187</v>
      </c>
    </row>
    <row r="20" spans="1:20" ht="18.75" customHeight="1">
      <c r="A20" s="1112"/>
      <c r="B20" s="1111"/>
      <c r="C20" s="873" t="s">
        <v>14</v>
      </c>
      <c r="D20" s="263">
        <f>SUM(D18:D19)</f>
        <v>0</v>
      </c>
      <c r="E20" s="263">
        <f>SUM(E18:E19)</f>
        <v>0</v>
      </c>
      <c r="F20" s="263">
        <f>SUM(F18:F19)</f>
        <v>0</v>
      </c>
      <c r="G20" s="263">
        <f aca="true" t="shared" si="6" ref="G20:R20">SUM(G18:G19)</f>
        <v>76</v>
      </c>
      <c r="H20" s="263">
        <v>78</v>
      </c>
      <c r="I20" s="263">
        <f t="shared" si="6"/>
        <v>72</v>
      </c>
      <c r="J20" s="870">
        <f t="shared" si="6"/>
        <v>226</v>
      </c>
      <c r="K20" s="263">
        <f t="shared" si="6"/>
        <v>36</v>
      </c>
      <c r="L20" s="263">
        <f t="shared" si="6"/>
        <v>26</v>
      </c>
      <c r="M20" s="263">
        <f t="shared" si="6"/>
        <v>42</v>
      </c>
      <c r="N20" s="870">
        <f t="shared" si="6"/>
        <v>104</v>
      </c>
      <c r="O20" s="263">
        <f t="shared" si="6"/>
        <v>8</v>
      </c>
      <c r="P20" s="263">
        <f t="shared" si="6"/>
        <v>3</v>
      </c>
      <c r="Q20" s="263">
        <f t="shared" si="6"/>
        <v>0</v>
      </c>
      <c r="R20" s="870">
        <f t="shared" si="6"/>
        <v>11</v>
      </c>
      <c r="S20" s="871">
        <f t="shared" si="5"/>
        <v>341</v>
      </c>
      <c r="T20" s="152">
        <f t="shared" si="1"/>
        <v>341</v>
      </c>
    </row>
    <row r="21" spans="1:20" ht="18.75" customHeight="1">
      <c r="A21" s="1112"/>
      <c r="B21" s="1111"/>
      <c r="C21" s="872" t="s">
        <v>16</v>
      </c>
      <c r="D21" s="263">
        <v>0</v>
      </c>
      <c r="E21" s="263">
        <v>0</v>
      </c>
      <c r="F21" s="263">
        <v>0</v>
      </c>
      <c r="G21" s="263">
        <v>2</v>
      </c>
      <c r="H21" s="263">
        <v>2</v>
      </c>
      <c r="I21" s="263">
        <v>2</v>
      </c>
      <c r="J21" s="870">
        <f>SUM(D21:I21)</f>
        <v>6</v>
      </c>
      <c r="K21" s="263">
        <v>1</v>
      </c>
      <c r="L21" s="263">
        <v>1</v>
      </c>
      <c r="M21" s="263">
        <v>1</v>
      </c>
      <c r="N21" s="870">
        <f>SUM(K21:M21)</f>
        <v>3</v>
      </c>
      <c r="O21" s="263">
        <v>1</v>
      </c>
      <c r="P21" s="263">
        <v>1</v>
      </c>
      <c r="Q21" s="263">
        <v>0</v>
      </c>
      <c r="R21" s="870">
        <f>SUM(O21:Q21)</f>
        <v>2</v>
      </c>
      <c r="S21" s="871">
        <f t="shared" si="5"/>
        <v>11</v>
      </c>
      <c r="T21" s="152">
        <f t="shared" si="1"/>
        <v>11</v>
      </c>
    </row>
    <row r="22" spans="1:20" ht="18.75" customHeight="1">
      <c r="A22" s="1112">
        <v>5</v>
      </c>
      <c r="B22" s="1111" t="s">
        <v>165</v>
      </c>
      <c r="C22" s="262" t="s">
        <v>17</v>
      </c>
      <c r="D22" s="263">
        <v>28</v>
      </c>
      <c r="E22" s="263">
        <v>30</v>
      </c>
      <c r="F22" s="263">
        <v>12</v>
      </c>
      <c r="G22" s="263">
        <v>0</v>
      </c>
      <c r="H22" s="263">
        <v>0</v>
      </c>
      <c r="I22" s="263">
        <v>0</v>
      </c>
      <c r="J22" s="870">
        <f>SUM(D22:I22)</f>
        <v>70</v>
      </c>
      <c r="K22" s="263">
        <v>12</v>
      </c>
      <c r="L22" s="263">
        <v>5</v>
      </c>
      <c r="M22" s="263">
        <v>8</v>
      </c>
      <c r="N22" s="870">
        <f>SUM(K22:M22)</f>
        <v>25</v>
      </c>
      <c r="O22" s="263">
        <v>0</v>
      </c>
      <c r="P22" s="263">
        <v>0</v>
      </c>
      <c r="Q22" s="263">
        <v>0</v>
      </c>
      <c r="R22" s="870">
        <f>SUM(O22:Q22)</f>
        <v>0</v>
      </c>
      <c r="S22" s="871">
        <f t="shared" si="5"/>
        <v>95</v>
      </c>
      <c r="T22" s="152">
        <f t="shared" si="1"/>
        <v>95</v>
      </c>
    </row>
    <row r="23" spans="1:20" ht="18.75" customHeight="1">
      <c r="A23" s="1112"/>
      <c r="B23" s="1111"/>
      <c r="C23" s="262" t="s">
        <v>18</v>
      </c>
      <c r="D23" s="263">
        <v>27</v>
      </c>
      <c r="E23" s="263">
        <v>37</v>
      </c>
      <c r="F23" s="263">
        <v>21</v>
      </c>
      <c r="G23" s="263">
        <v>0</v>
      </c>
      <c r="H23" s="263">
        <v>0</v>
      </c>
      <c r="I23" s="263">
        <v>0</v>
      </c>
      <c r="J23" s="870">
        <f>SUM(D23:I23)</f>
        <v>85</v>
      </c>
      <c r="K23" s="263">
        <v>19</v>
      </c>
      <c r="L23" s="263">
        <v>22</v>
      </c>
      <c r="M23" s="263">
        <v>16</v>
      </c>
      <c r="N23" s="870">
        <f>SUM(K23:M23)</f>
        <v>57</v>
      </c>
      <c r="O23" s="263">
        <v>6</v>
      </c>
      <c r="P23" s="263">
        <v>0</v>
      </c>
      <c r="Q23" s="263">
        <v>0</v>
      </c>
      <c r="R23" s="870">
        <f>SUM(O23:Q23)</f>
        <v>6</v>
      </c>
      <c r="S23" s="871">
        <f t="shared" si="5"/>
        <v>148</v>
      </c>
      <c r="T23" s="152">
        <f t="shared" si="1"/>
        <v>148</v>
      </c>
    </row>
    <row r="24" spans="1:20" ht="18.75" customHeight="1">
      <c r="A24" s="1112"/>
      <c r="B24" s="1111"/>
      <c r="C24" s="262" t="s">
        <v>14</v>
      </c>
      <c r="D24" s="263">
        <f>SUM(D22:D23)</f>
        <v>55</v>
      </c>
      <c r="E24" s="263">
        <f aca="true" t="shared" si="7" ref="E24:R24">SUM(E22:E23)</f>
        <v>67</v>
      </c>
      <c r="F24" s="263">
        <f t="shared" si="7"/>
        <v>33</v>
      </c>
      <c r="G24" s="263">
        <f t="shared" si="7"/>
        <v>0</v>
      </c>
      <c r="H24" s="263">
        <f t="shared" si="7"/>
        <v>0</v>
      </c>
      <c r="I24" s="263">
        <f t="shared" si="7"/>
        <v>0</v>
      </c>
      <c r="J24" s="870">
        <f t="shared" si="7"/>
        <v>155</v>
      </c>
      <c r="K24" s="263">
        <f t="shared" si="7"/>
        <v>31</v>
      </c>
      <c r="L24" s="263">
        <f t="shared" si="7"/>
        <v>27</v>
      </c>
      <c r="M24" s="263">
        <f t="shared" si="7"/>
        <v>24</v>
      </c>
      <c r="N24" s="870">
        <f t="shared" si="7"/>
        <v>82</v>
      </c>
      <c r="O24" s="263">
        <f t="shared" si="7"/>
        <v>6</v>
      </c>
      <c r="P24" s="263">
        <f t="shared" si="7"/>
        <v>0</v>
      </c>
      <c r="Q24" s="263">
        <f t="shared" si="7"/>
        <v>0</v>
      </c>
      <c r="R24" s="870">
        <f t="shared" si="7"/>
        <v>6</v>
      </c>
      <c r="S24" s="871">
        <f t="shared" si="5"/>
        <v>243</v>
      </c>
      <c r="T24" s="152">
        <f t="shared" si="1"/>
        <v>243</v>
      </c>
    </row>
    <row r="25" spans="1:20" ht="19.5" customHeight="1">
      <c r="A25" s="1112"/>
      <c r="B25" s="1111"/>
      <c r="C25" s="262" t="s">
        <v>16</v>
      </c>
      <c r="D25" s="263">
        <v>2</v>
      </c>
      <c r="E25" s="263">
        <v>2</v>
      </c>
      <c r="F25" s="263">
        <v>1</v>
      </c>
      <c r="G25" s="263">
        <v>0</v>
      </c>
      <c r="H25" s="263">
        <v>0</v>
      </c>
      <c r="I25" s="263">
        <v>0</v>
      </c>
      <c r="J25" s="870">
        <f>SUM(D25:I25)</f>
        <v>5</v>
      </c>
      <c r="K25" s="263">
        <v>1</v>
      </c>
      <c r="L25" s="263">
        <v>1</v>
      </c>
      <c r="M25" s="263">
        <v>1</v>
      </c>
      <c r="N25" s="870">
        <f>SUM(K25:M25)</f>
        <v>3</v>
      </c>
      <c r="O25" s="263">
        <v>1</v>
      </c>
      <c r="P25" s="263">
        <v>0</v>
      </c>
      <c r="Q25" s="263">
        <v>0</v>
      </c>
      <c r="R25" s="870">
        <f>SUM(O25:Q25)</f>
        <v>1</v>
      </c>
      <c r="S25" s="871">
        <f t="shared" si="5"/>
        <v>9</v>
      </c>
      <c r="T25" s="152">
        <f t="shared" si="1"/>
        <v>9</v>
      </c>
    </row>
    <row r="26" spans="1:20" ht="18.75" customHeight="1">
      <c r="A26" s="1112">
        <v>6</v>
      </c>
      <c r="B26" s="1111" t="s">
        <v>169</v>
      </c>
      <c r="C26" s="872" t="s">
        <v>17</v>
      </c>
      <c r="D26" s="263">
        <v>0</v>
      </c>
      <c r="E26" s="263">
        <v>0</v>
      </c>
      <c r="F26" s="263">
        <v>0</v>
      </c>
      <c r="G26" s="263">
        <v>41</v>
      </c>
      <c r="H26" s="263">
        <v>49</v>
      </c>
      <c r="I26" s="263">
        <v>35</v>
      </c>
      <c r="J26" s="870">
        <f>SUM(D26:I26)</f>
        <v>125</v>
      </c>
      <c r="K26" s="263">
        <v>45</v>
      </c>
      <c r="L26" s="263">
        <v>37</v>
      </c>
      <c r="M26" s="263">
        <v>31</v>
      </c>
      <c r="N26" s="870">
        <f>SUM(K26:M26)</f>
        <v>113</v>
      </c>
      <c r="O26" s="263">
        <v>6</v>
      </c>
      <c r="P26" s="263">
        <v>4</v>
      </c>
      <c r="Q26" s="263">
        <v>4</v>
      </c>
      <c r="R26" s="870">
        <f>SUM(O26:Q26)</f>
        <v>14</v>
      </c>
      <c r="S26" s="871">
        <f t="shared" si="5"/>
        <v>252</v>
      </c>
      <c r="T26" s="152">
        <f t="shared" si="1"/>
        <v>252</v>
      </c>
    </row>
    <row r="27" spans="1:20" ht="18.75" customHeight="1">
      <c r="A27" s="1112"/>
      <c r="B27" s="1111"/>
      <c r="C27" s="872" t="s">
        <v>18</v>
      </c>
      <c r="D27" s="263">
        <v>0</v>
      </c>
      <c r="E27" s="263">
        <v>0</v>
      </c>
      <c r="F27" s="263">
        <v>0</v>
      </c>
      <c r="G27" s="263">
        <v>65</v>
      </c>
      <c r="H27" s="263">
        <v>43</v>
      </c>
      <c r="I27" s="263">
        <v>65</v>
      </c>
      <c r="J27" s="870">
        <f>SUM(D27:I27)</f>
        <v>173</v>
      </c>
      <c r="K27" s="263">
        <v>69</v>
      </c>
      <c r="L27" s="263">
        <v>62</v>
      </c>
      <c r="M27" s="263">
        <v>73</v>
      </c>
      <c r="N27" s="870">
        <f>SUM(K27:M27)</f>
        <v>204</v>
      </c>
      <c r="O27" s="263">
        <v>14</v>
      </c>
      <c r="P27" s="263">
        <v>5</v>
      </c>
      <c r="Q27" s="263">
        <v>5</v>
      </c>
      <c r="R27" s="870">
        <f>SUM(O27:Q27)</f>
        <v>24</v>
      </c>
      <c r="S27" s="871">
        <f t="shared" si="5"/>
        <v>401</v>
      </c>
      <c r="T27" s="152">
        <f t="shared" si="1"/>
        <v>401</v>
      </c>
    </row>
    <row r="28" spans="1:20" ht="18.75" customHeight="1">
      <c r="A28" s="1112"/>
      <c r="B28" s="1111"/>
      <c r="C28" s="873" t="s">
        <v>14</v>
      </c>
      <c r="D28" s="263">
        <v>0</v>
      </c>
      <c r="E28" s="263">
        <v>0</v>
      </c>
      <c r="F28" s="263">
        <v>0</v>
      </c>
      <c r="G28" s="263">
        <f aca="true" t="shared" si="8" ref="G28:R28">SUM(G26:G27)</f>
        <v>106</v>
      </c>
      <c r="H28" s="263">
        <f t="shared" si="8"/>
        <v>92</v>
      </c>
      <c r="I28" s="263">
        <f t="shared" si="8"/>
        <v>100</v>
      </c>
      <c r="J28" s="870">
        <f t="shared" si="8"/>
        <v>298</v>
      </c>
      <c r="K28" s="263">
        <f t="shared" si="8"/>
        <v>114</v>
      </c>
      <c r="L28" s="263">
        <f t="shared" si="8"/>
        <v>99</v>
      </c>
      <c r="M28" s="263">
        <f t="shared" si="8"/>
        <v>104</v>
      </c>
      <c r="N28" s="870">
        <f t="shared" si="8"/>
        <v>317</v>
      </c>
      <c r="O28" s="263">
        <f t="shared" si="8"/>
        <v>20</v>
      </c>
      <c r="P28" s="263">
        <v>9</v>
      </c>
      <c r="Q28" s="263">
        <f t="shared" si="8"/>
        <v>9</v>
      </c>
      <c r="R28" s="870">
        <f t="shared" si="8"/>
        <v>38</v>
      </c>
      <c r="S28" s="871">
        <f t="shared" si="5"/>
        <v>653</v>
      </c>
      <c r="T28" s="152">
        <f t="shared" si="1"/>
        <v>653</v>
      </c>
    </row>
    <row r="29" spans="1:20" ht="18.75" customHeight="1">
      <c r="A29" s="1112"/>
      <c r="B29" s="1111"/>
      <c r="C29" s="872" t="s">
        <v>16</v>
      </c>
      <c r="D29" s="263">
        <v>0</v>
      </c>
      <c r="E29" s="263">
        <v>0</v>
      </c>
      <c r="F29" s="263">
        <v>0</v>
      </c>
      <c r="G29" s="263">
        <v>3</v>
      </c>
      <c r="H29" s="263">
        <v>3</v>
      </c>
      <c r="I29" s="263">
        <v>3</v>
      </c>
      <c r="J29" s="870">
        <f>SUM(D29:I29)</f>
        <v>9</v>
      </c>
      <c r="K29" s="263">
        <v>3</v>
      </c>
      <c r="L29" s="263">
        <v>3</v>
      </c>
      <c r="M29" s="263">
        <v>3</v>
      </c>
      <c r="N29" s="870">
        <f>SUM(K29:M29)</f>
        <v>9</v>
      </c>
      <c r="O29" s="263">
        <v>1</v>
      </c>
      <c r="P29" s="263">
        <v>1</v>
      </c>
      <c r="Q29" s="263">
        <v>1</v>
      </c>
      <c r="R29" s="870">
        <f>SUM(O29:Q29)</f>
        <v>3</v>
      </c>
      <c r="S29" s="871">
        <f t="shared" si="5"/>
        <v>21</v>
      </c>
      <c r="T29" s="152">
        <f t="shared" si="1"/>
        <v>21</v>
      </c>
    </row>
    <row r="30" spans="1:20" ht="18.75" customHeight="1">
      <c r="A30" s="1112">
        <v>7</v>
      </c>
      <c r="B30" s="1111" t="s">
        <v>170</v>
      </c>
      <c r="C30" s="262" t="s">
        <v>17</v>
      </c>
      <c r="D30" s="263">
        <v>0</v>
      </c>
      <c r="E30" s="263">
        <v>0</v>
      </c>
      <c r="F30" s="263">
        <v>0</v>
      </c>
      <c r="G30" s="263">
        <v>0</v>
      </c>
      <c r="H30" s="263">
        <v>0</v>
      </c>
      <c r="I30" s="263">
        <v>28</v>
      </c>
      <c r="J30" s="870">
        <f>SUM(D30:I30)</f>
        <v>28</v>
      </c>
      <c r="K30" s="263">
        <v>48</v>
      </c>
      <c r="L30" s="263">
        <v>24</v>
      </c>
      <c r="M30" s="263">
        <v>13</v>
      </c>
      <c r="N30" s="870">
        <f>SUM(K30:M30)</f>
        <v>85</v>
      </c>
      <c r="O30" s="263">
        <v>16</v>
      </c>
      <c r="P30" s="263">
        <v>6</v>
      </c>
      <c r="Q30" s="263">
        <v>3</v>
      </c>
      <c r="R30" s="870">
        <f>SUM(O30:Q30)</f>
        <v>25</v>
      </c>
      <c r="S30" s="871">
        <f t="shared" si="5"/>
        <v>138</v>
      </c>
      <c r="T30" s="152">
        <f t="shared" si="1"/>
        <v>138</v>
      </c>
    </row>
    <row r="31" spans="1:20" ht="18.75" customHeight="1">
      <c r="A31" s="1112"/>
      <c r="B31" s="1111"/>
      <c r="C31" s="262" t="s">
        <v>18</v>
      </c>
      <c r="D31" s="263">
        <v>0</v>
      </c>
      <c r="E31" s="263">
        <v>0</v>
      </c>
      <c r="F31" s="263">
        <v>0</v>
      </c>
      <c r="G31" s="263">
        <v>0</v>
      </c>
      <c r="H31" s="263">
        <v>0</v>
      </c>
      <c r="I31" s="263">
        <v>65</v>
      </c>
      <c r="J31" s="870">
        <f>SUM(D31:I31)</f>
        <v>65</v>
      </c>
      <c r="K31" s="263">
        <v>40</v>
      </c>
      <c r="L31" s="263">
        <v>27</v>
      </c>
      <c r="M31" s="263">
        <v>28</v>
      </c>
      <c r="N31" s="870">
        <f>SUM(K31:M31)</f>
        <v>95</v>
      </c>
      <c r="O31" s="263">
        <v>17</v>
      </c>
      <c r="P31" s="263">
        <v>9</v>
      </c>
      <c r="Q31" s="263">
        <v>11</v>
      </c>
      <c r="R31" s="870">
        <f>SUM(O31:Q31)</f>
        <v>37</v>
      </c>
      <c r="S31" s="871">
        <f t="shared" si="5"/>
        <v>197</v>
      </c>
      <c r="T31" s="152">
        <f t="shared" si="1"/>
        <v>197</v>
      </c>
    </row>
    <row r="32" spans="1:20" ht="18.75" customHeight="1">
      <c r="A32" s="1112"/>
      <c r="B32" s="1111"/>
      <c r="C32" s="262" t="s">
        <v>14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263">
        <f aca="true" t="shared" si="9" ref="I32:R32">SUM(I30:I31)</f>
        <v>93</v>
      </c>
      <c r="J32" s="870">
        <f t="shared" si="9"/>
        <v>93</v>
      </c>
      <c r="K32" s="263">
        <f t="shared" si="9"/>
        <v>88</v>
      </c>
      <c r="L32" s="263">
        <f t="shared" si="9"/>
        <v>51</v>
      </c>
      <c r="M32" s="263">
        <f t="shared" si="9"/>
        <v>41</v>
      </c>
      <c r="N32" s="870">
        <f t="shared" si="9"/>
        <v>180</v>
      </c>
      <c r="O32" s="263">
        <f t="shared" si="9"/>
        <v>33</v>
      </c>
      <c r="P32" s="263">
        <f t="shared" si="9"/>
        <v>15</v>
      </c>
      <c r="Q32" s="263">
        <f t="shared" si="9"/>
        <v>14</v>
      </c>
      <c r="R32" s="870">
        <f t="shared" si="9"/>
        <v>62</v>
      </c>
      <c r="S32" s="871">
        <f t="shared" si="5"/>
        <v>335</v>
      </c>
      <c r="T32" s="152">
        <f t="shared" si="1"/>
        <v>335</v>
      </c>
    </row>
    <row r="33" spans="1:20" ht="18.75" customHeight="1">
      <c r="A33" s="1112"/>
      <c r="B33" s="1111"/>
      <c r="C33" s="262" t="s">
        <v>16</v>
      </c>
      <c r="D33" s="263">
        <v>0</v>
      </c>
      <c r="E33" s="263">
        <v>0</v>
      </c>
      <c r="F33" s="263">
        <v>0</v>
      </c>
      <c r="G33" s="263">
        <v>0</v>
      </c>
      <c r="H33" s="263">
        <v>0</v>
      </c>
      <c r="I33" s="263">
        <v>3</v>
      </c>
      <c r="J33" s="870">
        <f>SUM(D33:I33)</f>
        <v>3</v>
      </c>
      <c r="K33" s="263">
        <v>2</v>
      </c>
      <c r="L33" s="263">
        <v>2</v>
      </c>
      <c r="M33" s="263">
        <v>2</v>
      </c>
      <c r="N33" s="870">
        <f>SUM(K33:M33)</f>
        <v>6</v>
      </c>
      <c r="O33" s="263">
        <v>1</v>
      </c>
      <c r="P33" s="263">
        <v>1</v>
      </c>
      <c r="Q33" s="263">
        <v>1</v>
      </c>
      <c r="R33" s="870">
        <f>SUM(O33:Q33)</f>
        <v>3</v>
      </c>
      <c r="S33" s="871">
        <f t="shared" si="5"/>
        <v>12</v>
      </c>
      <c r="T33" s="152">
        <f t="shared" si="1"/>
        <v>12</v>
      </c>
    </row>
    <row r="34" spans="1:20" ht="21" customHeight="1">
      <c r="A34" s="1112">
        <v>8</v>
      </c>
      <c r="B34" s="1111" t="s">
        <v>181</v>
      </c>
      <c r="C34" s="262" t="s">
        <v>17</v>
      </c>
      <c r="D34" s="263">
        <v>0</v>
      </c>
      <c r="E34" s="263">
        <v>0</v>
      </c>
      <c r="F34" s="263">
        <v>0</v>
      </c>
      <c r="G34" s="263">
        <v>36</v>
      </c>
      <c r="H34" s="263">
        <v>9</v>
      </c>
      <c r="I34" s="263">
        <v>15</v>
      </c>
      <c r="J34" s="870">
        <f>SUM(D34:I34)</f>
        <v>60</v>
      </c>
      <c r="K34" s="263">
        <v>15</v>
      </c>
      <c r="L34" s="263">
        <v>9</v>
      </c>
      <c r="M34" s="263">
        <v>8</v>
      </c>
      <c r="N34" s="870">
        <f>SUM(K34:M34)</f>
        <v>32</v>
      </c>
      <c r="O34" s="263">
        <v>2</v>
      </c>
      <c r="P34" s="263">
        <v>2</v>
      </c>
      <c r="Q34" s="263">
        <v>1</v>
      </c>
      <c r="R34" s="870">
        <f>SUM(O34:Q34)</f>
        <v>5</v>
      </c>
      <c r="S34" s="871">
        <f t="shared" si="5"/>
        <v>97</v>
      </c>
      <c r="T34" s="152">
        <f t="shared" si="1"/>
        <v>97</v>
      </c>
    </row>
    <row r="35" spans="1:20" ht="20.25" customHeight="1">
      <c r="A35" s="1112"/>
      <c r="B35" s="1111"/>
      <c r="C35" s="262" t="s">
        <v>18</v>
      </c>
      <c r="D35" s="263">
        <v>0</v>
      </c>
      <c r="E35" s="263">
        <v>0</v>
      </c>
      <c r="F35" s="263">
        <v>0</v>
      </c>
      <c r="G35" s="263">
        <v>13</v>
      </c>
      <c r="H35" s="263">
        <v>16</v>
      </c>
      <c r="I35" s="263">
        <v>17</v>
      </c>
      <c r="J35" s="870">
        <f>SUM(D35:I35)</f>
        <v>46</v>
      </c>
      <c r="K35" s="263">
        <v>18</v>
      </c>
      <c r="L35" s="263">
        <v>26</v>
      </c>
      <c r="M35" s="263">
        <v>17</v>
      </c>
      <c r="N35" s="870">
        <f>SUM(K35:M35)</f>
        <v>61</v>
      </c>
      <c r="O35" s="263">
        <v>9</v>
      </c>
      <c r="P35" s="263">
        <v>4</v>
      </c>
      <c r="Q35" s="263">
        <v>4</v>
      </c>
      <c r="R35" s="870">
        <f>SUM(O35:Q35)</f>
        <v>17</v>
      </c>
      <c r="S35" s="871">
        <f t="shared" si="5"/>
        <v>124</v>
      </c>
      <c r="T35" s="152">
        <f t="shared" si="1"/>
        <v>124</v>
      </c>
    </row>
    <row r="36" spans="1:20" ht="20.25" customHeight="1">
      <c r="A36" s="1112"/>
      <c r="B36" s="1111"/>
      <c r="C36" s="262" t="s">
        <v>14</v>
      </c>
      <c r="D36" s="263">
        <v>0</v>
      </c>
      <c r="E36" s="263">
        <v>0</v>
      </c>
      <c r="F36" s="263">
        <v>0</v>
      </c>
      <c r="G36" s="263">
        <f aca="true" t="shared" si="10" ref="G36:R36">SUM(G34:G35)</f>
        <v>49</v>
      </c>
      <c r="H36" s="263">
        <f t="shared" si="10"/>
        <v>25</v>
      </c>
      <c r="I36" s="263">
        <f t="shared" si="10"/>
        <v>32</v>
      </c>
      <c r="J36" s="870">
        <f t="shared" si="10"/>
        <v>106</v>
      </c>
      <c r="K36" s="263">
        <v>33</v>
      </c>
      <c r="L36" s="263">
        <f t="shared" si="10"/>
        <v>35</v>
      </c>
      <c r="M36" s="263">
        <f t="shared" si="10"/>
        <v>25</v>
      </c>
      <c r="N36" s="870">
        <f t="shared" si="10"/>
        <v>93</v>
      </c>
      <c r="O36" s="263">
        <f t="shared" si="10"/>
        <v>11</v>
      </c>
      <c r="P36" s="263">
        <f t="shared" si="10"/>
        <v>6</v>
      </c>
      <c r="Q36" s="263">
        <f t="shared" si="10"/>
        <v>5</v>
      </c>
      <c r="R36" s="870">
        <f t="shared" si="10"/>
        <v>22</v>
      </c>
      <c r="S36" s="871">
        <f t="shared" si="5"/>
        <v>221</v>
      </c>
      <c r="T36" s="152">
        <f t="shared" si="1"/>
        <v>221</v>
      </c>
    </row>
    <row r="37" spans="1:20" ht="20.25" customHeight="1">
      <c r="A37" s="1112"/>
      <c r="B37" s="1111"/>
      <c r="C37" s="262" t="s">
        <v>16</v>
      </c>
      <c r="D37" s="263">
        <v>0</v>
      </c>
      <c r="E37" s="263">
        <v>0</v>
      </c>
      <c r="F37" s="263">
        <v>0</v>
      </c>
      <c r="G37" s="263">
        <v>2</v>
      </c>
      <c r="H37" s="263">
        <v>2</v>
      </c>
      <c r="I37" s="263">
        <v>2</v>
      </c>
      <c r="J37" s="870">
        <f>SUM(D37:I37)</f>
        <v>6</v>
      </c>
      <c r="K37" s="263">
        <v>1</v>
      </c>
      <c r="L37" s="263">
        <v>1</v>
      </c>
      <c r="M37" s="263">
        <v>1</v>
      </c>
      <c r="N37" s="870">
        <f>SUM(K37:M37)</f>
        <v>3</v>
      </c>
      <c r="O37" s="263">
        <v>1</v>
      </c>
      <c r="P37" s="263">
        <v>1</v>
      </c>
      <c r="Q37" s="263">
        <v>1</v>
      </c>
      <c r="R37" s="870">
        <f>SUM(O37:Q37)</f>
        <v>3</v>
      </c>
      <c r="S37" s="871">
        <f t="shared" si="5"/>
        <v>12</v>
      </c>
      <c r="T37" s="152">
        <f t="shared" si="1"/>
        <v>12</v>
      </c>
    </row>
    <row r="38" spans="1:20" ht="20.25" customHeight="1">
      <c r="A38" s="1112">
        <v>9</v>
      </c>
      <c r="B38" s="1111" t="s">
        <v>188</v>
      </c>
      <c r="C38" s="262" t="s">
        <v>17</v>
      </c>
      <c r="D38" s="263">
        <v>0</v>
      </c>
      <c r="E38" s="263">
        <v>0</v>
      </c>
      <c r="F38" s="263">
        <v>0</v>
      </c>
      <c r="G38" s="263">
        <v>5</v>
      </c>
      <c r="H38" s="263">
        <v>13</v>
      </c>
      <c r="I38" s="263">
        <v>4</v>
      </c>
      <c r="J38" s="870">
        <f>SUM(D38:I38)</f>
        <v>22</v>
      </c>
      <c r="K38" s="263">
        <v>10</v>
      </c>
      <c r="L38" s="263">
        <v>10</v>
      </c>
      <c r="M38" s="263">
        <v>3</v>
      </c>
      <c r="N38" s="870">
        <f>SUM(K38:M38)</f>
        <v>23</v>
      </c>
      <c r="O38" s="263">
        <v>11</v>
      </c>
      <c r="P38" s="263">
        <v>8</v>
      </c>
      <c r="Q38" s="263">
        <v>3</v>
      </c>
      <c r="R38" s="870">
        <f>SUM(O38:Q38)</f>
        <v>22</v>
      </c>
      <c r="S38" s="871">
        <f t="shared" si="5"/>
        <v>67</v>
      </c>
      <c r="T38" s="152">
        <f t="shared" si="1"/>
        <v>67</v>
      </c>
    </row>
    <row r="39" spans="1:20" ht="20.25" customHeight="1">
      <c r="A39" s="1112"/>
      <c r="B39" s="1111"/>
      <c r="C39" s="262" t="s">
        <v>18</v>
      </c>
      <c r="D39" s="263">
        <v>0</v>
      </c>
      <c r="E39" s="263">
        <v>0</v>
      </c>
      <c r="F39" s="263">
        <v>0</v>
      </c>
      <c r="G39" s="263">
        <v>5</v>
      </c>
      <c r="H39" s="263">
        <v>6</v>
      </c>
      <c r="I39" s="263">
        <v>10</v>
      </c>
      <c r="J39" s="870">
        <f>SUM(D39:I39)</f>
        <v>21</v>
      </c>
      <c r="K39" s="263">
        <v>8</v>
      </c>
      <c r="L39" s="263">
        <v>7</v>
      </c>
      <c r="M39" s="263">
        <v>9</v>
      </c>
      <c r="N39" s="870">
        <f>SUM(K39:M39)</f>
        <v>24</v>
      </c>
      <c r="O39" s="263">
        <v>3</v>
      </c>
      <c r="P39" s="263">
        <v>4</v>
      </c>
      <c r="Q39" s="263">
        <v>3</v>
      </c>
      <c r="R39" s="870">
        <f>SUM(O39:Q39)</f>
        <v>10</v>
      </c>
      <c r="S39" s="871">
        <f t="shared" si="5"/>
        <v>55</v>
      </c>
      <c r="T39" s="152">
        <f t="shared" si="1"/>
        <v>55</v>
      </c>
    </row>
    <row r="40" spans="1:20" ht="20.25" customHeight="1">
      <c r="A40" s="1112"/>
      <c r="B40" s="1111"/>
      <c r="C40" s="262" t="s">
        <v>14</v>
      </c>
      <c r="D40" s="263">
        <v>0</v>
      </c>
      <c r="E40" s="263">
        <v>0</v>
      </c>
      <c r="F40" s="263">
        <v>0</v>
      </c>
      <c r="G40" s="263">
        <f aca="true" t="shared" si="11" ref="G40:R40">SUM(G38:G39)</f>
        <v>10</v>
      </c>
      <c r="H40" s="263">
        <f t="shared" si="11"/>
        <v>19</v>
      </c>
      <c r="I40" s="263">
        <f t="shared" si="11"/>
        <v>14</v>
      </c>
      <c r="J40" s="870">
        <f t="shared" si="11"/>
        <v>43</v>
      </c>
      <c r="K40" s="263">
        <f t="shared" si="11"/>
        <v>18</v>
      </c>
      <c r="L40" s="263">
        <f t="shared" si="11"/>
        <v>17</v>
      </c>
      <c r="M40" s="263">
        <f t="shared" si="11"/>
        <v>12</v>
      </c>
      <c r="N40" s="870">
        <f t="shared" si="11"/>
        <v>47</v>
      </c>
      <c r="O40" s="263">
        <f t="shared" si="11"/>
        <v>14</v>
      </c>
      <c r="P40" s="263">
        <f t="shared" si="11"/>
        <v>12</v>
      </c>
      <c r="Q40" s="263">
        <f t="shared" si="11"/>
        <v>6</v>
      </c>
      <c r="R40" s="870">
        <f t="shared" si="11"/>
        <v>32</v>
      </c>
      <c r="S40" s="871">
        <f t="shared" si="5"/>
        <v>122</v>
      </c>
      <c r="T40" s="152">
        <f t="shared" si="1"/>
        <v>122</v>
      </c>
    </row>
    <row r="41" spans="1:20" ht="20.25" customHeight="1">
      <c r="A41" s="1112"/>
      <c r="B41" s="1111"/>
      <c r="C41" s="262" t="s">
        <v>16</v>
      </c>
      <c r="D41" s="263">
        <v>0</v>
      </c>
      <c r="E41" s="263">
        <v>0</v>
      </c>
      <c r="F41" s="263">
        <v>0</v>
      </c>
      <c r="G41" s="263">
        <v>1</v>
      </c>
      <c r="H41" s="263">
        <v>1</v>
      </c>
      <c r="I41" s="263">
        <v>1</v>
      </c>
      <c r="J41" s="870">
        <f>SUM(D41:I41)</f>
        <v>3</v>
      </c>
      <c r="K41" s="263">
        <v>1</v>
      </c>
      <c r="L41" s="263">
        <v>1</v>
      </c>
      <c r="M41" s="263">
        <v>1</v>
      </c>
      <c r="N41" s="870">
        <f>SUM(K41:M41)</f>
        <v>3</v>
      </c>
      <c r="O41" s="263">
        <v>1</v>
      </c>
      <c r="P41" s="263">
        <v>1</v>
      </c>
      <c r="Q41" s="263">
        <v>1</v>
      </c>
      <c r="R41" s="870">
        <f>SUM(O41:Q41)</f>
        <v>3</v>
      </c>
      <c r="S41" s="871">
        <f t="shared" si="5"/>
        <v>9</v>
      </c>
      <c r="T41" s="152">
        <f t="shared" si="1"/>
        <v>9</v>
      </c>
    </row>
    <row r="42" spans="1:20" ht="21" customHeight="1">
      <c r="A42" s="1112">
        <v>10</v>
      </c>
      <c r="B42" s="1111" t="s">
        <v>194</v>
      </c>
      <c r="C42" s="872" t="s">
        <v>17</v>
      </c>
      <c r="D42" s="263">
        <v>0</v>
      </c>
      <c r="E42" s="263">
        <v>0</v>
      </c>
      <c r="F42" s="263">
        <v>40</v>
      </c>
      <c r="G42" s="263">
        <v>54</v>
      </c>
      <c r="H42" s="263">
        <v>73</v>
      </c>
      <c r="I42" s="263">
        <v>61</v>
      </c>
      <c r="J42" s="870">
        <f>SUM(D42:I42)</f>
        <v>228</v>
      </c>
      <c r="K42" s="263">
        <v>7</v>
      </c>
      <c r="L42" s="263">
        <v>11</v>
      </c>
      <c r="M42" s="263">
        <v>6</v>
      </c>
      <c r="N42" s="870">
        <f>SUM(K42:M42)</f>
        <v>24</v>
      </c>
      <c r="O42" s="263">
        <v>2</v>
      </c>
      <c r="P42" s="263">
        <v>4</v>
      </c>
      <c r="Q42" s="263">
        <v>0</v>
      </c>
      <c r="R42" s="870">
        <f>SUM(O42:Q42)</f>
        <v>6</v>
      </c>
      <c r="S42" s="871">
        <f t="shared" si="5"/>
        <v>258</v>
      </c>
      <c r="T42" s="152">
        <f t="shared" si="1"/>
        <v>258</v>
      </c>
    </row>
    <row r="43" spans="1:20" ht="20.25" customHeight="1">
      <c r="A43" s="1112"/>
      <c r="B43" s="1111"/>
      <c r="C43" s="872" t="s">
        <v>18</v>
      </c>
      <c r="D43" s="263">
        <v>0</v>
      </c>
      <c r="E43" s="263">
        <v>0</v>
      </c>
      <c r="F43" s="263">
        <v>26</v>
      </c>
      <c r="G43" s="263">
        <v>20</v>
      </c>
      <c r="H43" s="263">
        <v>25</v>
      </c>
      <c r="I43" s="263">
        <v>22</v>
      </c>
      <c r="J43" s="870">
        <f>SUM(D43:I43)</f>
        <v>93</v>
      </c>
      <c r="K43" s="263">
        <v>10</v>
      </c>
      <c r="L43" s="263">
        <v>10</v>
      </c>
      <c r="M43" s="263">
        <v>4</v>
      </c>
      <c r="N43" s="870">
        <f>SUM(K43:M43)</f>
        <v>24</v>
      </c>
      <c r="O43" s="263">
        <v>2</v>
      </c>
      <c r="P43" s="263">
        <v>0</v>
      </c>
      <c r="Q43" s="263">
        <v>0</v>
      </c>
      <c r="R43" s="870">
        <f>SUM(O43:Q43)</f>
        <v>2</v>
      </c>
      <c r="S43" s="871">
        <f t="shared" si="5"/>
        <v>119</v>
      </c>
      <c r="T43" s="152">
        <f t="shared" si="1"/>
        <v>119</v>
      </c>
    </row>
    <row r="44" spans="1:20" ht="20.25" customHeight="1">
      <c r="A44" s="1112"/>
      <c r="B44" s="1111"/>
      <c r="C44" s="873" t="s">
        <v>14</v>
      </c>
      <c r="D44" s="263">
        <v>0</v>
      </c>
      <c r="E44" s="263">
        <v>0</v>
      </c>
      <c r="F44" s="263">
        <f aca="true" t="shared" si="12" ref="F44:R44">SUM(F42:F43)</f>
        <v>66</v>
      </c>
      <c r="G44" s="263">
        <f t="shared" si="12"/>
        <v>74</v>
      </c>
      <c r="H44" s="263">
        <f t="shared" si="12"/>
        <v>98</v>
      </c>
      <c r="I44" s="263">
        <f t="shared" si="12"/>
        <v>83</v>
      </c>
      <c r="J44" s="870">
        <f t="shared" si="12"/>
        <v>321</v>
      </c>
      <c r="K44" s="263">
        <f t="shared" si="12"/>
        <v>17</v>
      </c>
      <c r="L44" s="263">
        <f t="shared" si="12"/>
        <v>21</v>
      </c>
      <c r="M44" s="263">
        <f t="shared" si="12"/>
        <v>10</v>
      </c>
      <c r="N44" s="870">
        <f t="shared" si="12"/>
        <v>48</v>
      </c>
      <c r="O44" s="263">
        <f t="shared" si="12"/>
        <v>4</v>
      </c>
      <c r="P44" s="263">
        <f t="shared" si="12"/>
        <v>4</v>
      </c>
      <c r="Q44" s="263">
        <f t="shared" si="12"/>
        <v>0</v>
      </c>
      <c r="R44" s="870">
        <f t="shared" si="12"/>
        <v>8</v>
      </c>
      <c r="S44" s="871">
        <f t="shared" si="5"/>
        <v>377</v>
      </c>
      <c r="T44" s="152">
        <f t="shared" si="1"/>
        <v>377</v>
      </c>
    </row>
    <row r="45" spans="1:20" ht="20.25" customHeight="1">
      <c r="A45" s="1112"/>
      <c r="B45" s="1111"/>
      <c r="C45" s="872" t="s">
        <v>16</v>
      </c>
      <c r="D45" s="263">
        <v>0</v>
      </c>
      <c r="E45" s="263">
        <v>0</v>
      </c>
      <c r="F45" s="263">
        <v>2</v>
      </c>
      <c r="G45" s="263">
        <v>2</v>
      </c>
      <c r="H45" s="263">
        <v>3</v>
      </c>
      <c r="I45" s="263">
        <v>2</v>
      </c>
      <c r="J45" s="870">
        <f>SUM(D45:I45)</f>
        <v>9</v>
      </c>
      <c r="K45" s="263">
        <v>1</v>
      </c>
      <c r="L45" s="263">
        <v>1</v>
      </c>
      <c r="M45" s="263">
        <v>1</v>
      </c>
      <c r="N45" s="870">
        <f>SUM(K45:M45)</f>
        <v>3</v>
      </c>
      <c r="O45" s="263">
        <v>1</v>
      </c>
      <c r="P45" s="263">
        <v>1</v>
      </c>
      <c r="Q45" s="263">
        <v>0</v>
      </c>
      <c r="R45" s="870">
        <f>SUM(O45:Q45)</f>
        <v>2</v>
      </c>
      <c r="S45" s="871">
        <f t="shared" si="5"/>
        <v>14</v>
      </c>
      <c r="T45" s="152">
        <f t="shared" si="1"/>
        <v>14</v>
      </c>
    </row>
    <row r="46" spans="1:20" ht="20.25" customHeight="1">
      <c r="A46" s="1113">
        <v>11</v>
      </c>
      <c r="B46" s="1122" t="s">
        <v>834</v>
      </c>
      <c r="C46" s="872" t="s">
        <v>17</v>
      </c>
      <c r="D46" s="263">
        <v>0</v>
      </c>
      <c r="E46" s="263">
        <v>0</v>
      </c>
      <c r="F46" s="263">
        <v>0</v>
      </c>
      <c r="G46" s="263">
        <v>0</v>
      </c>
      <c r="H46" s="263">
        <v>0</v>
      </c>
      <c r="I46" s="263">
        <v>56</v>
      </c>
      <c r="J46" s="870">
        <v>56</v>
      </c>
      <c r="K46" s="263">
        <v>4</v>
      </c>
      <c r="L46" s="263">
        <v>0</v>
      </c>
      <c r="M46" s="263">
        <v>0</v>
      </c>
      <c r="N46" s="870">
        <f>SUM(K46:M46)</f>
        <v>4</v>
      </c>
      <c r="O46" s="263">
        <v>0</v>
      </c>
      <c r="P46" s="263">
        <v>0</v>
      </c>
      <c r="Q46" s="263">
        <v>0</v>
      </c>
      <c r="R46" s="870">
        <f>SUM(O46:Q46)</f>
        <v>0</v>
      </c>
      <c r="S46" s="871">
        <f t="shared" si="5"/>
        <v>60</v>
      </c>
      <c r="T46" s="152">
        <f t="shared" si="1"/>
        <v>60</v>
      </c>
    </row>
    <row r="47" spans="1:20" ht="20.25" customHeight="1">
      <c r="A47" s="1113"/>
      <c r="B47" s="1123"/>
      <c r="C47" s="872" t="s">
        <v>18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66</v>
      </c>
      <c r="J47" s="870">
        <v>66</v>
      </c>
      <c r="K47" s="263">
        <v>26</v>
      </c>
      <c r="L47" s="263">
        <v>0</v>
      </c>
      <c r="M47" s="263">
        <v>0</v>
      </c>
      <c r="N47" s="870">
        <f>SUM(K47:M47)</f>
        <v>26</v>
      </c>
      <c r="O47" s="263">
        <v>11</v>
      </c>
      <c r="P47" s="263">
        <v>0</v>
      </c>
      <c r="Q47" s="263">
        <v>0</v>
      </c>
      <c r="R47" s="870">
        <f>SUM(O47:Q47)</f>
        <v>11</v>
      </c>
      <c r="S47" s="871">
        <f t="shared" si="5"/>
        <v>103</v>
      </c>
      <c r="T47" s="152">
        <f t="shared" si="1"/>
        <v>103</v>
      </c>
    </row>
    <row r="48" spans="1:20" ht="20.25" customHeight="1">
      <c r="A48" s="1113"/>
      <c r="B48" s="1123"/>
      <c r="C48" s="873" t="s">
        <v>14</v>
      </c>
      <c r="D48" s="263">
        <v>0</v>
      </c>
      <c r="E48" s="263">
        <v>0</v>
      </c>
      <c r="F48" s="263">
        <v>0</v>
      </c>
      <c r="G48" s="263">
        <v>0</v>
      </c>
      <c r="H48" s="263">
        <v>0</v>
      </c>
      <c r="I48" s="263">
        <f aca="true" t="shared" si="13" ref="I48:R48">SUM(I46:I47)</f>
        <v>122</v>
      </c>
      <c r="J48" s="870">
        <f t="shared" si="13"/>
        <v>122</v>
      </c>
      <c r="K48" s="263">
        <f t="shared" si="13"/>
        <v>30</v>
      </c>
      <c r="L48" s="263">
        <f t="shared" si="13"/>
        <v>0</v>
      </c>
      <c r="M48" s="263">
        <f t="shared" si="13"/>
        <v>0</v>
      </c>
      <c r="N48" s="870">
        <f t="shared" si="13"/>
        <v>30</v>
      </c>
      <c r="O48" s="263">
        <f t="shared" si="13"/>
        <v>11</v>
      </c>
      <c r="P48" s="263">
        <f t="shared" si="13"/>
        <v>0</v>
      </c>
      <c r="Q48" s="263">
        <f t="shared" si="13"/>
        <v>0</v>
      </c>
      <c r="R48" s="870">
        <f t="shared" si="13"/>
        <v>11</v>
      </c>
      <c r="S48" s="871">
        <f t="shared" si="5"/>
        <v>163</v>
      </c>
      <c r="T48" s="152">
        <f t="shared" si="1"/>
        <v>163</v>
      </c>
    </row>
    <row r="49" spans="1:20" ht="20.25" customHeight="1">
      <c r="A49" s="1113"/>
      <c r="B49" s="1110"/>
      <c r="C49" s="872" t="s">
        <v>16</v>
      </c>
      <c r="D49" s="263"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4</v>
      </c>
      <c r="J49" s="870">
        <f>SUM(D49:I49)</f>
        <v>4</v>
      </c>
      <c r="K49" s="263">
        <v>1</v>
      </c>
      <c r="L49" s="263">
        <v>0</v>
      </c>
      <c r="M49" s="263">
        <v>0</v>
      </c>
      <c r="N49" s="870">
        <f>SUM(K49:M49)</f>
        <v>1</v>
      </c>
      <c r="O49" s="263">
        <v>1</v>
      </c>
      <c r="P49" s="263">
        <v>0</v>
      </c>
      <c r="Q49" s="263">
        <v>0</v>
      </c>
      <c r="R49" s="870">
        <f>SUM(O49:Q49)</f>
        <v>1</v>
      </c>
      <c r="S49" s="871">
        <f t="shared" si="5"/>
        <v>6</v>
      </c>
      <c r="T49" s="152">
        <f t="shared" si="1"/>
        <v>6</v>
      </c>
    </row>
    <row r="50" spans="1:20" ht="20.25" customHeight="1">
      <c r="A50" s="1119" t="s">
        <v>733</v>
      </c>
      <c r="B50" s="1119"/>
      <c r="C50" s="891" t="s">
        <v>17</v>
      </c>
      <c r="D50" s="892">
        <f aca="true" t="shared" si="14" ref="D50:I51">SUM(D46,D42,D38,D34,D30,D26,D22,D18,D14,D10,D6)</f>
        <v>63</v>
      </c>
      <c r="E50" s="892">
        <f t="shared" si="14"/>
        <v>87</v>
      </c>
      <c r="F50" s="892">
        <f t="shared" si="14"/>
        <v>319</v>
      </c>
      <c r="G50" s="892">
        <f t="shared" si="14"/>
        <v>429</v>
      </c>
      <c r="H50" s="892">
        <f t="shared" si="14"/>
        <v>372</v>
      </c>
      <c r="I50" s="892">
        <f t="shared" si="14"/>
        <v>416</v>
      </c>
      <c r="J50" s="893">
        <f>SUM(D50:I50)</f>
        <v>1686</v>
      </c>
      <c r="K50" s="892">
        <f aca="true" t="shared" si="15" ref="K50:M51">SUM(K46,K42,K38,K34,K30,K26,K22,K18,K14,K10,K6)</f>
        <v>349</v>
      </c>
      <c r="L50" s="892">
        <f t="shared" si="15"/>
        <v>287</v>
      </c>
      <c r="M50" s="892">
        <f t="shared" si="15"/>
        <v>207</v>
      </c>
      <c r="N50" s="893">
        <f>SUM(K50:M50)</f>
        <v>843</v>
      </c>
      <c r="O50" s="892">
        <f aca="true" t="shared" si="16" ref="O50:Q51">SUM(O46,O42,O38,O34,O30,O26,O22,O18,O14,O10,O6)</f>
        <v>147</v>
      </c>
      <c r="P50" s="892">
        <f t="shared" si="16"/>
        <v>128</v>
      </c>
      <c r="Q50" s="892">
        <f t="shared" si="16"/>
        <v>38</v>
      </c>
      <c r="R50" s="893">
        <f>SUM(O50:Q50)</f>
        <v>313</v>
      </c>
      <c r="S50" s="893">
        <f t="shared" si="5"/>
        <v>2842</v>
      </c>
      <c r="T50" s="152">
        <f t="shared" si="1"/>
        <v>2842</v>
      </c>
    </row>
    <row r="51" spans="1:20" ht="20.25" customHeight="1">
      <c r="A51" s="1119"/>
      <c r="B51" s="1119"/>
      <c r="C51" s="891" t="s">
        <v>18</v>
      </c>
      <c r="D51" s="509">
        <f t="shared" si="14"/>
        <v>50</v>
      </c>
      <c r="E51" s="509">
        <f t="shared" si="14"/>
        <v>85</v>
      </c>
      <c r="F51" s="509">
        <f t="shared" si="14"/>
        <v>421</v>
      </c>
      <c r="G51" s="509">
        <f t="shared" si="14"/>
        <v>612</v>
      </c>
      <c r="H51" s="509">
        <f t="shared" si="14"/>
        <v>526</v>
      </c>
      <c r="I51" s="509">
        <f t="shared" si="14"/>
        <v>701</v>
      </c>
      <c r="J51" s="893">
        <f>SUM(D51:I51)</f>
        <v>2395</v>
      </c>
      <c r="K51" s="509">
        <f t="shared" si="15"/>
        <v>608</v>
      </c>
      <c r="L51" s="509">
        <f t="shared" si="15"/>
        <v>618</v>
      </c>
      <c r="M51" s="509">
        <f t="shared" si="15"/>
        <v>454</v>
      </c>
      <c r="N51" s="893">
        <f>SUM(K51:M51)</f>
        <v>1680</v>
      </c>
      <c r="O51" s="509">
        <f t="shared" si="16"/>
        <v>348</v>
      </c>
      <c r="P51" s="509">
        <f t="shared" si="16"/>
        <v>218</v>
      </c>
      <c r="Q51" s="509">
        <f t="shared" si="16"/>
        <v>116</v>
      </c>
      <c r="R51" s="893">
        <f>SUM(O51:Q51)</f>
        <v>682</v>
      </c>
      <c r="S51" s="893">
        <f t="shared" si="5"/>
        <v>4757</v>
      </c>
      <c r="T51" s="152">
        <f t="shared" si="1"/>
        <v>4757</v>
      </c>
    </row>
    <row r="52" spans="1:20" ht="20.25" customHeight="1">
      <c r="A52" s="1119"/>
      <c r="B52" s="1119"/>
      <c r="C52" s="891" t="s">
        <v>14</v>
      </c>
      <c r="D52" s="509">
        <f aca="true" t="shared" si="17" ref="D52:R52">SUM(D50:D51)</f>
        <v>113</v>
      </c>
      <c r="E52" s="509">
        <f t="shared" si="17"/>
        <v>172</v>
      </c>
      <c r="F52" s="509">
        <f t="shared" si="17"/>
        <v>740</v>
      </c>
      <c r="G52" s="509">
        <f t="shared" si="17"/>
        <v>1041</v>
      </c>
      <c r="H52" s="509">
        <f t="shared" si="17"/>
        <v>898</v>
      </c>
      <c r="I52" s="509">
        <f t="shared" si="17"/>
        <v>1117</v>
      </c>
      <c r="J52" s="894">
        <f t="shared" si="17"/>
        <v>4081</v>
      </c>
      <c r="K52" s="509">
        <f t="shared" si="17"/>
        <v>957</v>
      </c>
      <c r="L52" s="509">
        <f t="shared" si="17"/>
        <v>905</v>
      </c>
      <c r="M52" s="509">
        <f t="shared" si="17"/>
        <v>661</v>
      </c>
      <c r="N52" s="894">
        <f t="shared" si="17"/>
        <v>2523</v>
      </c>
      <c r="O52" s="509">
        <f t="shared" si="17"/>
        <v>495</v>
      </c>
      <c r="P52" s="509">
        <f t="shared" si="17"/>
        <v>346</v>
      </c>
      <c r="Q52" s="509">
        <f t="shared" si="17"/>
        <v>154</v>
      </c>
      <c r="R52" s="894">
        <f t="shared" si="17"/>
        <v>995</v>
      </c>
      <c r="S52" s="893">
        <f t="shared" si="5"/>
        <v>7599</v>
      </c>
      <c r="T52" s="152">
        <f t="shared" si="1"/>
        <v>7599</v>
      </c>
    </row>
    <row r="53" spans="1:20" ht="20.25" customHeight="1">
      <c r="A53" s="1119"/>
      <c r="B53" s="1119"/>
      <c r="C53" s="891" t="s">
        <v>16</v>
      </c>
      <c r="D53" s="509">
        <f aca="true" t="shared" si="18" ref="D53:I53">SUM(D49,D45,D41,D37,D33,D29,D25,D21,D17,D13,D9)</f>
        <v>4</v>
      </c>
      <c r="E53" s="509">
        <f t="shared" si="18"/>
        <v>5</v>
      </c>
      <c r="F53" s="509">
        <f t="shared" si="18"/>
        <v>18</v>
      </c>
      <c r="G53" s="509">
        <f t="shared" si="18"/>
        <v>27</v>
      </c>
      <c r="H53" s="509">
        <f t="shared" si="18"/>
        <v>24</v>
      </c>
      <c r="I53" s="509">
        <f t="shared" si="18"/>
        <v>30</v>
      </c>
      <c r="J53" s="894">
        <f>SUM(D53:I53)</f>
        <v>108</v>
      </c>
      <c r="K53" s="509">
        <f>SUM(K49,K45,K41,K37,K33,K29,K25,K21,K17,K13,K9)</f>
        <v>24</v>
      </c>
      <c r="L53" s="509">
        <f>SUM(L49,L45,L41,L37,L33,L29,L25,L21,L17,L13,L9)</f>
        <v>24</v>
      </c>
      <c r="M53" s="509">
        <f>SUM(M49,M45,M41,M37,M33,M29,M25,M21,M17,M13,M9)</f>
        <v>20</v>
      </c>
      <c r="N53" s="894">
        <f>SUM(K53:M53)</f>
        <v>68</v>
      </c>
      <c r="O53" s="509">
        <f>SUM(O49,O45,O41,O37,O33,O29,O25,O21,O17,O13,O9)</f>
        <v>18</v>
      </c>
      <c r="P53" s="509">
        <f>SUM(P49,P45,P41,P37,P33,P29,P25,P21,P17,P13,P9)</f>
        <v>13</v>
      </c>
      <c r="Q53" s="509">
        <f>SUM(Q49,Q45,Q41,Q37,Q33,Q29,Q25,Q21,Q17,Q13,Q9)</f>
        <v>7</v>
      </c>
      <c r="R53" s="894">
        <f>SUM(O53:Q53)</f>
        <v>38</v>
      </c>
      <c r="S53" s="893">
        <f t="shared" si="5"/>
        <v>214</v>
      </c>
      <c r="T53" s="152">
        <f t="shared" si="1"/>
        <v>214</v>
      </c>
    </row>
    <row r="54" spans="1:20" ht="20.25" customHeight="1">
      <c r="A54" s="1112">
        <v>12</v>
      </c>
      <c r="B54" s="1114" t="s">
        <v>676</v>
      </c>
      <c r="C54" s="872" t="s">
        <v>17</v>
      </c>
      <c r="D54" s="895">
        <v>0</v>
      </c>
      <c r="E54" s="895">
        <v>0</v>
      </c>
      <c r="F54" s="895">
        <v>0</v>
      </c>
      <c r="G54" s="878">
        <v>86</v>
      </c>
      <c r="H54" s="878">
        <v>72</v>
      </c>
      <c r="I54" s="878">
        <v>72</v>
      </c>
      <c r="J54" s="878">
        <f>SUM(G54:I54)</f>
        <v>230</v>
      </c>
      <c r="K54" s="878">
        <v>42</v>
      </c>
      <c r="L54" s="879">
        <v>35</v>
      </c>
      <c r="M54" s="878">
        <v>17</v>
      </c>
      <c r="N54" s="514">
        <f>SUM(K54:M54)</f>
        <v>94</v>
      </c>
      <c r="O54" s="878">
        <v>10</v>
      </c>
      <c r="P54" s="878">
        <v>2</v>
      </c>
      <c r="Q54" s="878">
        <v>1</v>
      </c>
      <c r="R54" s="878">
        <v>13</v>
      </c>
      <c r="S54" s="879">
        <v>337</v>
      </c>
      <c r="T54" s="152">
        <f t="shared" si="1"/>
        <v>337</v>
      </c>
    </row>
    <row r="55" spans="1:20" ht="20.25" customHeight="1">
      <c r="A55" s="1112"/>
      <c r="B55" s="1114"/>
      <c r="C55" s="872" t="s">
        <v>18</v>
      </c>
      <c r="D55" s="895">
        <v>0</v>
      </c>
      <c r="E55" s="895">
        <v>0</v>
      </c>
      <c r="F55" s="895">
        <v>0</v>
      </c>
      <c r="G55" s="878">
        <v>58</v>
      </c>
      <c r="H55" s="878">
        <v>157</v>
      </c>
      <c r="I55" s="878">
        <v>123</v>
      </c>
      <c r="J55" s="879">
        <f>SUM(G55:I55)</f>
        <v>338</v>
      </c>
      <c r="K55" s="878">
        <v>83</v>
      </c>
      <c r="L55" s="879">
        <v>68</v>
      </c>
      <c r="M55" s="878">
        <v>47</v>
      </c>
      <c r="N55" s="514">
        <f aca="true" t="shared" si="19" ref="N55:N81">SUM(K55:M55)</f>
        <v>198</v>
      </c>
      <c r="O55" s="878">
        <v>55</v>
      </c>
      <c r="P55" s="878">
        <v>19</v>
      </c>
      <c r="Q55" s="878">
        <v>12</v>
      </c>
      <c r="R55" s="879">
        <v>86</v>
      </c>
      <c r="S55" s="879">
        <v>622</v>
      </c>
      <c r="T55" s="152">
        <f t="shared" si="1"/>
        <v>622</v>
      </c>
    </row>
    <row r="56" spans="1:20" ht="20.25" customHeight="1">
      <c r="A56" s="1112"/>
      <c r="B56" s="1114"/>
      <c r="C56" s="872" t="s">
        <v>14</v>
      </c>
      <c r="D56" s="895">
        <v>0</v>
      </c>
      <c r="E56" s="895">
        <v>0</v>
      </c>
      <c r="F56" s="895">
        <v>0</v>
      </c>
      <c r="G56" s="878">
        <v>144</v>
      </c>
      <c r="H56" s="878">
        <f>SUM(H54:H55)</f>
        <v>229</v>
      </c>
      <c r="I56" s="878">
        <v>195</v>
      </c>
      <c r="J56" s="879">
        <f>SUM(J54:J55)</f>
        <v>568</v>
      </c>
      <c r="K56" s="878">
        <v>125</v>
      </c>
      <c r="L56" s="879">
        <v>103</v>
      </c>
      <c r="M56" s="878">
        <v>64</v>
      </c>
      <c r="N56" s="514">
        <f t="shared" si="19"/>
        <v>292</v>
      </c>
      <c r="O56" s="878">
        <v>65</v>
      </c>
      <c r="P56" s="878">
        <v>21</v>
      </c>
      <c r="Q56" s="878">
        <v>13</v>
      </c>
      <c r="R56" s="879">
        <f>SUM(O56:Q56)</f>
        <v>99</v>
      </c>
      <c r="S56" s="879">
        <v>959</v>
      </c>
      <c r="T56" s="152">
        <f t="shared" si="1"/>
        <v>959</v>
      </c>
    </row>
    <row r="57" spans="1:20" ht="21" customHeight="1">
      <c r="A57" s="1112"/>
      <c r="B57" s="1114"/>
      <c r="C57" s="872" t="s">
        <v>16</v>
      </c>
      <c r="D57" s="895">
        <v>0</v>
      </c>
      <c r="E57" s="895">
        <v>0</v>
      </c>
      <c r="F57" s="895">
        <v>0</v>
      </c>
      <c r="G57" s="878">
        <v>3</v>
      </c>
      <c r="H57" s="878">
        <v>5</v>
      </c>
      <c r="I57" s="878">
        <v>4</v>
      </c>
      <c r="J57" s="879">
        <f aca="true" t="shared" si="20" ref="J57:J65">SUM(G57:I57)</f>
        <v>12</v>
      </c>
      <c r="K57" s="878">
        <v>3</v>
      </c>
      <c r="L57" s="879">
        <v>3</v>
      </c>
      <c r="M57" s="879">
        <v>2</v>
      </c>
      <c r="N57" s="514">
        <f t="shared" si="19"/>
        <v>8</v>
      </c>
      <c r="O57" s="878">
        <v>2</v>
      </c>
      <c r="P57" s="878">
        <v>1</v>
      </c>
      <c r="Q57" s="878">
        <v>1</v>
      </c>
      <c r="R57" s="878">
        <v>4</v>
      </c>
      <c r="S57" s="879">
        <v>24</v>
      </c>
      <c r="T57" s="152">
        <f t="shared" si="1"/>
        <v>24</v>
      </c>
    </row>
    <row r="58" spans="1:20" ht="20.25" customHeight="1">
      <c r="A58" s="1112">
        <v>13</v>
      </c>
      <c r="B58" s="1114" t="s">
        <v>677</v>
      </c>
      <c r="C58" s="872" t="s">
        <v>17</v>
      </c>
      <c r="D58" s="895">
        <v>0</v>
      </c>
      <c r="E58" s="895">
        <v>0</v>
      </c>
      <c r="F58" s="895">
        <v>0</v>
      </c>
      <c r="G58" s="878">
        <v>67</v>
      </c>
      <c r="H58" s="878">
        <v>49</v>
      </c>
      <c r="I58" s="878">
        <v>71</v>
      </c>
      <c r="J58" s="879">
        <f t="shared" si="20"/>
        <v>187</v>
      </c>
      <c r="K58" s="878">
        <v>36</v>
      </c>
      <c r="L58" s="878">
        <v>20</v>
      </c>
      <c r="M58" s="878">
        <v>13</v>
      </c>
      <c r="N58" s="514">
        <f t="shared" si="19"/>
        <v>69</v>
      </c>
      <c r="O58" s="878">
        <v>4</v>
      </c>
      <c r="P58" s="878">
        <v>2</v>
      </c>
      <c r="Q58" s="878">
        <v>0</v>
      </c>
      <c r="R58" s="879">
        <f>SUM(O58:Q58)</f>
        <v>6</v>
      </c>
      <c r="S58" s="879">
        <v>262</v>
      </c>
      <c r="T58" s="152">
        <f t="shared" si="1"/>
        <v>262</v>
      </c>
    </row>
    <row r="59" spans="1:20" ht="20.25" customHeight="1">
      <c r="A59" s="1112"/>
      <c r="B59" s="1114"/>
      <c r="C59" s="872" t="s">
        <v>18</v>
      </c>
      <c r="D59" s="895">
        <v>0</v>
      </c>
      <c r="E59" s="895">
        <v>0</v>
      </c>
      <c r="F59" s="895">
        <v>0</v>
      </c>
      <c r="G59" s="878">
        <v>28</v>
      </c>
      <c r="H59" s="878">
        <v>36</v>
      </c>
      <c r="I59" s="878">
        <v>74</v>
      </c>
      <c r="J59" s="879">
        <f t="shared" si="20"/>
        <v>138</v>
      </c>
      <c r="K59" s="878">
        <v>52</v>
      </c>
      <c r="L59" s="878">
        <v>43</v>
      </c>
      <c r="M59" s="878">
        <v>30</v>
      </c>
      <c r="N59" s="514">
        <f t="shared" si="19"/>
        <v>125</v>
      </c>
      <c r="O59" s="878">
        <v>4</v>
      </c>
      <c r="P59" s="878">
        <v>6</v>
      </c>
      <c r="Q59" s="878">
        <v>4</v>
      </c>
      <c r="R59" s="879">
        <f>SUM(O59:Q59)</f>
        <v>14</v>
      </c>
      <c r="S59" s="879">
        <v>277</v>
      </c>
      <c r="T59" s="152">
        <f t="shared" si="1"/>
        <v>277</v>
      </c>
    </row>
    <row r="60" spans="1:20" ht="20.25" customHeight="1">
      <c r="A60" s="1112"/>
      <c r="B60" s="1114"/>
      <c r="C60" s="872" t="s">
        <v>14</v>
      </c>
      <c r="D60" s="895">
        <f>SUM(D58:D59)</f>
        <v>0</v>
      </c>
      <c r="E60" s="895">
        <f aca="true" t="shared" si="21" ref="E60:S60">SUM(E58:E59)</f>
        <v>0</v>
      </c>
      <c r="F60" s="895">
        <f t="shared" si="21"/>
        <v>0</v>
      </c>
      <c r="G60" s="895">
        <f t="shared" si="21"/>
        <v>95</v>
      </c>
      <c r="H60" s="895">
        <f t="shared" si="21"/>
        <v>85</v>
      </c>
      <c r="I60" s="895">
        <f t="shared" si="21"/>
        <v>145</v>
      </c>
      <c r="J60" s="895">
        <f t="shared" si="21"/>
        <v>325</v>
      </c>
      <c r="K60" s="895">
        <f t="shared" si="21"/>
        <v>88</v>
      </c>
      <c r="L60" s="895">
        <f t="shared" si="21"/>
        <v>63</v>
      </c>
      <c r="M60" s="895">
        <f t="shared" si="21"/>
        <v>43</v>
      </c>
      <c r="N60" s="514">
        <f t="shared" si="19"/>
        <v>194</v>
      </c>
      <c r="O60" s="895">
        <f t="shared" si="21"/>
        <v>8</v>
      </c>
      <c r="P60" s="895">
        <f t="shared" si="21"/>
        <v>8</v>
      </c>
      <c r="Q60" s="895">
        <f t="shared" si="21"/>
        <v>4</v>
      </c>
      <c r="R60" s="895">
        <f t="shared" si="21"/>
        <v>20</v>
      </c>
      <c r="S60" s="895">
        <f t="shared" si="21"/>
        <v>539</v>
      </c>
      <c r="T60" s="152">
        <f t="shared" si="1"/>
        <v>539</v>
      </c>
    </row>
    <row r="61" spans="1:20" ht="20.25" customHeight="1">
      <c r="A61" s="1112"/>
      <c r="B61" s="1114"/>
      <c r="C61" s="872" t="s">
        <v>16</v>
      </c>
      <c r="D61" s="895">
        <v>0</v>
      </c>
      <c r="E61" s="895">
        <v>0</v>
      </c>
      <c r="F61" s="895">
        <v>0</v>
      </c>
      <c r="G61" s="878">
        <v>3</v>
      </c>
      <c r="H61" s="878">
        <v>3</v>
      </c>
      <c r="I61" s="878">
        <v>4</v>
      </c>
      <c r="J61" s="879">
        <f t="shared" si="20"/>
        <v>10</v>
      </c>
      <c r="K61" s="878">
        <v>2</v>
      </c>
      <c r="L61" s="878">
        <v>2</v>
      </c>
      <c r="M61" s="878">
        <v>1</v>
      </c>
      <c r="N61" s="514">
        <f t="shared" si="19"/>
        <v>5</v>
      </c>
      <c r="O61" s="878">
        <v>1</v>
      </c>
      <c r="P61" s="878">
        <v>1</v>
      </c>
      <c r="Q61" s="878">
        <v>1</v>
      </c>
      <c r="R61" s="879">
        <f>SUM(O61:Q61)</f>
        <v>3</v>
      </c>
      <c r="S61" s="878">
        <v>18</v>
      </c>
      <c r="T61" s="152">
        <f t="shared" si="1"/>
        <v>18</v>
      </c>
    </row>
    <row r="62" spans="1:20" ht="21" customHeight="1">
      <c r="A62" s="1112">
        <v>14</v>
      </c>
      <c r="B62" s="1114" t="s">
        <v>678</v>
      </c>
      <c r="C62" s="872" t="s">
        <v>17</v>
      </c>
      <c r="D62" s="895">
        <v>0</v>
      </c>
      <c r="E62" s="895">
        <v>0</v>
      </c>
      <c r="F62" s="895">
        <v>0</v>
      </c>
      <c r="G62" s="878">
        <v>73</v>
      </c>
      <c r="H62" s="878">
        <v>93</v>
      </c>
      <c r="I62" s="878">
        <v>84</v>
      </c>
      <c r="J62" s="879">
        <f t="shared" si="20"/>
        <v>250</v>
      </c>
      <c r="K62" s="878">
        <v>32</v>
      </c>
      <c r="L62" s="878">
        <v>18</v>
      </c>
      <c r="M62" s="878">
        <v>20</v>
      </c>
      <c r="N62" s="514">
        <f t="shared" si="19"/>
        <v>70</v>
      </c>
      <c r="O62" s="878">
        <v>13</v>
      </c>
      <c r="P62" s="878">
        <v>5</v>
      </c>
      <c r="Q62" s="878">
        <v>0</v>
      </c>
      <c r="R62" s="879">
        <v>18</v>
      </c>
      <c r="S62" s="879">
        <v>338</v>
      </c>
      <c r="T62" s="152">
        <f t="shared" si="1"/>
        <v>338</v>
      </c>
    </row>
    <row r="63" spans="1:20" ht="20.25" customHeight="1">
      <c r="A63" s="1112"/>
      <c r="B63" s="1114"/>
      <c r="C63" s="872" t="s">
        <v>18</v>
      </c>
      <c r="D63" s="895">
        <v>0</v>
      </c>
      <c r="E63" s="895">
        <v>0</v>
      </c>
      <c r="F63" s="895">
        <v>0</v>
      </c>
      <c r="G63" s="878">
        <v>71</v>
      </c>
      <c r="H63" s="878">
        <v>54</v>
      </c>
      <c r="I63" s="878">
        <v>61</v>
      </c>
      <c r="J63" s="879">
        <f t="shared" si="20"/>
        <v>186</v>
      </c>
      <c r="K63" s="878">
        <v>45</v>
      </c>
      <c r="L63" s="878">
        <v>21</v>
      </c>
      <c r="M63" s="878">
        <v>23</v>
      </c>
      <c r="N63" s="514">
        <f t="shared" si="19"/>
        <v>89</v>
      </c>
      <c r="O63" s="878">
        <v>20</v>
      </c>
      <c r="P63" s="878">
        <v>7</v>
      </c>
      <c r="Q63" s="878">
        <v>0</v>
      </c>
      <c r="R63" s="879">
        <v>27</v>
      </c>
      <c r="S63" s="879">
        <v>302</v>
      </c>
      <c r="T63" s="152">
        <f t="shared" si="1"/>
        <v>302</v>
      </c>
    </row>
    <row r="64" spans="1:20" ht="20.25" customHeight="1">
      <c r="A64" s="1112"/>
      <c r="B64" s="1114"/>
      <c r="C64" s="872" t="s">
        <v>14</v>
      </c>
      <c r="D64" s="895">
        <v>0</v>
      </c>
      <c r="E64" s="895">
        <v>0</v>
      </c>
      <c r="F64" s="895">
        <v>0</v>
      </c>
      <c r="G64" s="878">
        <v>144</v>
      </c>
      <c r="H64" s="878">
        <v>147</v>
      </c>
      <c r="I64" s="878">
        <v>145</v>
      </c>
      <c r="J64" s="879">
        <f t="shared" si="20"/>
        <v>436</v>
      </c>
      <c r="K64" s="878">
        <v>77</v>
      </c>
      <c r="L64" s="878">
        <v>39</v>
      </c>
      <c r="M64" s="878">
        <v>43</v>
      </c>
      <c r="N64" s="514">
        <f t="shared" si="19"/>
        <v>159</v>
      </c>
      <c r="O64" s="878">
        <v>33</v>
      </c>
      <c r="P64" s="878">
        <v>12</v>
      </c>
      <c r="Q64" s="878">
        <v>0</v>
      </c>
      <c r="R64" s="879">
        <v>45</v>
      </c>
      <c r="S64" s="879">
        <v>640</v>
      </c>
      <c r="T64" s="152">
        <f t="shared" si="1"/>
        <v>640</v>
      </c>
    </row>
    <row r="65" spans="1:20" ht="20.25" customHeight="1">
      <c r="A65" s="1112"/>
      <c r="B65" s="1114"/>
      <c r="C65" s="872" t="s">
        <v>16</v>
      </c>
      <c r="D65" s="895">
        <v>0</v>
      </c>
      <c r="E65" s="895">
        <v>0</v>
      </c>
      <c r="F65" s="895">
        <v>0</v>
      </c>
      <c r="G65" s="878">
        <v>4</v>
      </c>
      <c r="H65" s="878">
        <v>4</v>
      </c>
      <c r="I65" s="878">
        <v>4</v>
      </c>
      <c r="J65" s="879">
        <f t="shared" si="20"/>
        <v>12</v>
      </c>
      <c r="K65" s="878">
        <v>2</v>
      </c>
      <c r="L65" s="878">
        <v>1</v>
      </c>
      <c r="M65" s="878">
        <v>1</v>
      </c>
      <c r="N65" s="514">
        <f t="shared" si="19"/>
        <v>4</v>
      </c>
      <c r="O65" s="878">
        <v>1</v>
      </c>
      <c r="P65" s="878">
        <v>1</v>
      </c>
      <c r="Q65" s="878">
        <v>0</v>
      </c>
      <c r="R65" s="879">
        <v>2</v>
      </c>
      <c r="S65" s="879">
        <v>18</v>
      </c>
      <c r="T65" s="152">
        <f t="shared" si="1"/>
        <v>18</v>
      </c>
    </row>
    <row r="66" spans="1:20" ht="20.25" customHeight="1">
      <c r="A66" s="1112">
        <v>15</v>
      </c>
      <c r="B66" s="1114" t="s">
        <v>729</v>
      </c>
      <c r="C66" s="872" t="s">
        <v>17</v>
      </c>
      <c r="D66" s="895">
        <v>0</v>
      </c>
      <c r="E66" s="895">
        <v>0</v>
      </c>
      <c r="F66" s="895">
        <v>0</v>
      </c>
      <c r="G66" s="895">
        <v>0</v>
      </c>
      <c r="H66" s="895">
        <v>0</v>
      </c>
      <c r="I66" s="895">
        <v>0</v>
      </c>
      <c r="J66" s="895">
        <v>0</v>
      </c>
      <c r="K66" s="581">
        <v>114</v>
      </c>
      <c r="L66" s="581">
        <v>86</v>
      </c>
      <c r="M66" s="581">
        <v>96</v>
      </c>
      <c r="N66" s="514">
        <f t="shared" si="19"/>
        <v>296</v>
      </c>
      <c r="O66" s="581">
        <v>20</v>
      </c>
      <c r="P66" s="581">
        <v>23</v>
      </c>
      <c r="Q66" s="581">
        <v>11</v>
      </c>
      <c r="R66" s="581">
        <f>SUM(O66:Q66)</f>
        <v>54</v>
      </c>
      <c r="S66" s="582">
        <v>355</v>
      </c>
      <c r="T66" s="152">
        <f t="shared" si="1"/>
        <v>350</v>
      </c>
    </row>
    <row r="67" spans="1:20" ht="20.25" customHeight="1">
      <c r="A67" s="1112"/>
      <c r="B67" s="1114"/>
      <c r="C67" s="872" t="s">
        <v>18</v>
      </c>
      <c r="D67" s="895">
        <v>0</v>
      </c>
      <c r="E67" s="895">
        <v>0</v>
      </c>
      <c r="F67" s="895">
        <v>0</v>
      </c>
      <c r="G67" s="895">
        <v>0</v>
      </c>
      <c r="H67" s="895">
        <v>0</v>
      </c>
      <c r="I67" s="895">
        <v>0</v>
      </c>
      <c r="J67" s="895">
        <v>0</v>
      </c>
      <c r="K67" s="581">
        <v>51</v>
      </c>
      <c r="L67" s="581">
        <v>59</v>
      </c>
      <c r="M67" s="581">
        <v>59</v>
      </c>
      <c r="N67" s="514">
        <f t="shared" si="19"/>
        <v>169</v>
      </c>
      <c r="O67" s="581">
        <v>8</v>
      </c>
      <c r="P67" s="581">
        <v>25</v>
      </c>
      <c r="Q67" s="581">
        <v>12</v>
      </c>
      <c r="R67" s="581">
        <f>SUM(O67:Q67)</f>
        <v>45</v>
      </c>
      <c r="S67" s="582">
        <v>209</v>
      </c>
      <c r="T67" s="152">
        <f t="shared" si="1"/>
        <v>214</v>
      </c>
    </row>
    <row r="68" spans="1:20" ht="20.25" customHeight="1">
      <c r="A68" s="1112"/>
      <c r="B68" s="1114"/>
      <c r="C68" s="872" t="s">
        <v>14</v>
      </c>
      <c r="D68" s="895">
        <f>D66+D67</f>
        <v>0</v>
      </c>
      <c r="E68" s="895">
        <f aca="true" t="shared" si="22" ref="E68:S68">E66+E67</f>
        <v>0</v>
      </c>
      <c r="F68" s="895">
        <f t="shared" si="22"/>
        <v>0</v>
      </c>
      <c r="G68" s="895">
        <f t="shared" si="22"/>
        <v>0</v>
      </c>
      <c r="H68" s="895">
        <f t="shared" si="22"/>
        <v>0</v>
      </c>
      <c r="I68" s="895">
        <f t="shared" si="22"/>
        <v>0</v>
      </c>
      <c r="J68" s="895">
        <f t="shared" si="22"/>
        <v>0</v>
      </c>
      <c r="K68" s="895">
        <f t="shared" si="22"/>
        <v>165</v>
      </c>
      <c r="L68" s="895">
        <f t="shared" si="22"/>
        <v>145</v>
      </c>
      <c r="M68" s="895">
        <f t="shared" si="22"/>
        <v>155</v>
      </c>
      <c r="N68" s="514">
        <f t="shared" si="19"/>
        <v>465</v>
      </c>
      <c r="O68" s="895">
        <f t="shared" si="22"/>
        <v>28</v>
      </c>
      <c r="P68" s="895">
        <f t="shared" si="22"/>
        <v>48</v>
      </c>
      <c r="Q68" s="895">
        <f t="shared" si="22"/>
        <v>23</v>
      </c>
      <c r="R68" s="581">
        <f>SUM(O68:Q68)</f>
        <v>99</v>
      </c>
      <c r="S68" s="895">
        <f t="shared" si="22"/>
        <v>564</v>
      </c>
      <c r="T68" s="152">
        <f t="shared" si="1"/>
        <v>564</v>
      </c>
    </row>
    <row r="69" spans="1:20" ht="20.25" customHeight="1">
      <c r="A69" s="1112"/>
      <c r="B69" s="1114"/>
      <c r="C69" s="872" t="s">
        <v>16</v>
      </c>
      <c r="D69" s="895">
        <v>0</v>
      </c>
      <c r="E69" s="895">
        <v>0</v>
      </c>
      <c r="F69" s="895">
        <v>0</v>
      </c>
      <c r="G69" s="895">
        <v>0</v>
      </c>
      <c r="H69" s="895">
        <v>0</v>
      </c>
      <c r="I69" s="895">
        <v>0</v>
      </c>
      <c r="J69" s="895">
        <v>0</v>
      </c>
      <c r="K69" s="581">
        <v>6</v>
      </c>
      <c r="L69" s="581">
        <v>5</v>
      </c>
      <c r="M69" s="581">
        <v>4</v>
      </c>
      <c r="N69" s="514">
        <f t="shared" si="19"/>
        <v>15</v>
      </c>
      <c r="O69" s="581">
        <v>2</v>
      </c>
      <c r="P69" s="581">
        <v>2</v>
      </c>
      <c r="Q69" s="581">
        <v>1</v>
      </c>
      <c r="R69" s="581">
        <v>5</v>
      </c>
      <c r="S69" s="582">
        <v>20</v>
      </c>
      <c r="T69" s="152">
        <f t="shared" si="1"/>
        <v>20</v>
      </c>
    </row>
    <row r="70" spans="1:20" ht="21" customHeight="1">
      <c r="A70" s="1112">
        <v>16</v>
      </c>
      <c r="B70" s="1114" t="s">
        <v>680</v>
      </c>
      <c r="C70" s="872" t="s">
        <v>17</v>
      </c>
      <c r="D70" s="895">
        <v>0</v>
      </c>
      <c r="E70" s="895">
        <v>0</v>
      </c>
      <c r="F70" s="895">
        <v>0</v>
      </c>
      <c r="G70" s="581">
        <v>34</v>
      </c>
      <c r="H70" s="581">
        <v>28</v>
      </c>
      <c r="I70" s="581">
        <v>52</v>
      </c>
      <c r="J70" s="582">
        <f>SUM(G70:I70)</f>
        <v>114</v>
      </c>
      <c r="K70" s="581">
        <v>0</v>
      </c>
      <c r="L70" s="581">
        <v>0</v>
      </c>
      <c r="M70" s="581">
        <v>0</v>
      </c>
      <c r="N70" s="514">
        <f t="shared" si="19"/>
        <v>0</v>
      </c>
      <c r="O70" s="581">
        <v>0</v>
      </c>
      <c r="P70" s="581">
        <v>0</v>
      </c>
      <c r="Q70" s="581">
        <v>0</v>
      </c>
      <c r="R70" s="581">
        <v>0</v>
      </c>
      <c r="S70" s="582">
        <v>116</v>
      </c>
      <c r="T70" s="152">
        <f aca="true" t="shared" si="23" ref="T70:T133">J70+N70+R70</f>
        <v>114</v>
      </c>
    </row>
    <row r="71" spans="1:20" ht="20.25" customHeight="1">
      <c r="A71" s="1112"/>
      <c r="B71" s="1114"/>
      <c r="C71" s="872" t="s">
        <v>18</v>
      </c>
      <c r="D71" s="895">
        <v>0</v>
      </c>
      <c r="E71" s="895">
        <v>0</v>
      </c>
      <c r="F71" s="895">
        <v>0</v>
      </c>
      <c r="G71" s="581">
        <v>24</v>
      </c>
      <c r="H71" s="581">
        <v>22</v>
      </c>
      <c r="I71" s="581">
        <v>32</v>
      </c>
      <c r="J71" s="582">
        <f>SUM(G71:I71)</f>
        <v>78</v>
      </c>
      <c r="K71" s="581">
        <v>0</v>
      </c>
      <c r="L71" s="581">
        <v>0</v>
      </c>
      <c r="M71" s="581">
        <v>0</v>
      </c>
      <c r="N71" s="514">
        <f t="shared" si="19"/>
        <v>0</v>
      </c>
      <c r="O71" s="581">
        <v>0</v>
      </c>
      <c r="P71" s="581">
        <v>0</v>
      </c>
      <c r="Q71" s="581">
        <v>0</v>
      </c>
      <c r="R71" s="581">
        <v>0</v>
      </c>
      <c r="S71" s="582">
        <v>76</v>
      </c>
      <c r="T71" s="152">
        <f t="shared" si="23"/>
        <v>78</v>
      </c>
    </row>
    <row r="72" spans="1:20" ht="20.25" customHeight="1">
      <c r="A72" s="1112"/>
      <c r="B72" s="1114"/>
      <c r="C72" s="872" t="s">
        <v>14</v>
      </c>
      <c r="D72" s="895">
        <v>0</v>
      </c>
      <c r="E72" s="895">
        <v>0</v>
      </c>
      <c r="F72" s="895">
        <v>0</v>
      </c>
      <c r="G72" s="581">
        <f>G70+G71</f>
        <v>58</v>
      </c>
      <c r="H72" s="581">
        <f>H70+H71</f>
        <v>50</v>
      </c>
      <c r="I72" s="581">
        <f>I70+I71</f>
        <v>84</v>
      </c>
      <c r="J72" s="581">
        <f>J70+J71</f>
        <v>192</v>
      </c>
      <c r="K72" s="581">
        <v>0</v>
      </c>
      <c r="L72" s="581">
        <v>0</v>
      </c>
      <c r="M72" s="581">
        <v>0</v>
      </c>
      <c r="N72" s="514">
        <f t="shared" si="19"/>
        <v>0</v>
      </c>
      <c r="O72" s="581">
        <v>0</v>
      </c>
      <c r="P72" s="581">
        <v>0</v>
      </c>
      <c r="Q72" s="581">
        <v>0</v>
      </c>
      <c r="R72" s="581">
        <v>0</v>
      </c>
      <c r="S72" s="582">
        <f>SUM(S70:S71)</f>
        <v>192</v>
      </c>
      <c r="T72" s="152">
        <f t="shared" si="23"/>
        <v>192</v>
      </c>
    </row>
    <row r="73" spans="1:20" ht="20.25" customHeight="1">
      <c r="A73" s="1112"/>
      <c r="B73" s="1114"/>
      <c r="C73" s="872" t="s">
        <v>16</v>
      </c>
      <c r="D73" s="895">
        <v>0</v>
      </c>
      <c r="E73" s="895">
        <v>0</v>
      </c>
      <c r="F73" s="895">
        <v>0</v>
      </c>
      <c r="G73" s="581">
        <v>2</v>
      </c>
      <c r="H73" s="581">
        <v>2</v>
      </c>
      <c r="I73" s="581">
        <v>2</v>
      </c>
      <c r="J73" s="582">
        <v>6</v>
      </c>
      <c r="K73" s="581">
        <v>0</v>
      </c>
      <c r="L73" s="581">
        <v>0</v>
      </c>
      <c r="M73" s="581">
        <v>0</v>
      </c>
      <c r="N73" s="514">
        <f t="shared" si="19"/>
        <v>0</v>
      </c>
      <c r="O73" s="581">
        <v>0</v>
      </c>
      <c r="P73" s="581">
        <v>0</v>
      </c>
      <c r="Q73" s="581">
        <v>0</v>
      </c>
      <c r="R73" s="581">
        <v>0</v>
      </c>
      <c r="S73" s="582">
        <v>8</v>
      </c>
      <c r="T73" s="152">
        <f t="shared" si="23"/>
        <v>6</v>
      </c>
    </row>
    <row r="74" spans="1:20" ht="20.25" customHeight="1">
      <c r="A74" s="1112">
        <v>17</v>
      </c>
      <c r="B74" s="1114" t="s">
        <v>730</v>
      </c>
      <c r="C74" s="872" t="s">
        <v>17</v>
      </c>
      <c r="D74" s="895">
        <v>0</v>
      </c>
      <c r="E74" s="895">
        <v>0</v>
      </c>
      <c r="F74" s="895">
        <v>0</v>
      </c>
      <c r="G74" s="581">
        <v>49</v>
      </c>
      <c r="H74" s="581">
        <v>46</v>
      </c>
      <c r="I74" s="581">
        <v>15</v>
      </c>
      <c r="J74" s="582">
        <v>110</v>
      </c>
      <c r="K74" s="581">
        <v>9</v>
      </c>
      <c r="L74" s="581">
        <v>0</v>
      </c>
      <c r="M74" s="581">
        <v>0</v>
      </c>
      <c r="N74" s="514">
        <f t="shared" si="19"/>
        <v>9</v>
      </c>
      <c r="O74" s="581">
        <v>0</v>
      </c>
      <c r="P74" s="581">
        <v>0</v>
      </c>
      <c r="Q74" s="581">
        <v>0</v>
      </c>
      <c r="R74" s="581">
        <v>0</v>
      </c>
      <c r="S74" s="582">
        <v>119</v>
      </c>
      <c r="T74" s="152">
        <f t="shared" si="23"/>
        <v>119</v>
      </c>
    </row>
    <row r="75" spans="1:20" ht="20.25" customHeight="1">
      <c r="A75" s="1112"/>
      <c r="B75" s="1114"/>
      <c r="C75" s="872" t="s">
        <v>18</v>
      </c>
      <c r="D75" s="895">
        <v>0</v>
      </c>
      <c r="E75" s="895">
        <v>0</v>
      </c>
      <c r="F75" s="895">
        <v>0</v>
      </c>
      <c r="G75" s="581">
        <v>27</v>
      </c>
      <c r="H75" s="581">
        <v>26</v>
      </c>
      <c r="I75" s="581">
        <v>16</v>
      </c>
      <c r="J75" s="582">
        <v>69</v>
      </c>
      <c r="K75" s="581">
        <v>15</v>
      </c>
      <c r="L75" s="581">
        <v>0</v>
      </c>
      <c r="M75" s="581">
        <v>0</v>
      </c>
      <c r="N75" s="514">
        <f t="shared" si="19"/>
        <v>15</v>
      </c>
      <c r="O75" s="581">
        <v>0</v>
      </c>
      <c r="P75" s="581">
        <v>0</v>
      </c>
      <c r="Q75" s="581">
        <v>0</v>
      </c>
      <c r="R75" s="581">
        <v>0</v>
      </c>
      <c r="S75" s="582">
        <v>84</v>
      </c>
      <c r="T75" s="152">
        <f t="shared" si="23"/>
        <v>84</v>
      </c>
    </row>
    <row r="76" spans="1:20" ht="20.25" customHeight="1">
      <c r="A76" s="1112"/>
      <c r="B76" s="1114"/>
      <c r="C76" s="872" t="s">
        <v>14</v>
      </c>
      <c r="D76" s="895">
        <v>0</v>
      </c>
      <c r="E76" s="895">
        <v>0</v>
      </c>
      <c r="F76" s="895">
        <v>0</v>
      </c>
      <c r="G76" s="581">
        <v>76</v>
      </c>
      <c r="H76" s="581">
        <v>72</v>
      </c>
      <c r="I76" s="581">
        <v>31</v>
      </c>
      <c r="J76" s="582">
        <v>179</v>
      </c>
      <c r="K76" s="581">
        <v>24</v>
      </c>
      <c r="L76" s="581">
        <v>0</v>
      </c>
      <c r="M76" s="581">
        <v>0</v>
      </c>
      <c r="N76" s="514">
        <f t="shared" si="19"/>
        <v>24</v>
      </c>
      <c r="O76" s="581">
        <v>0</v>
      </c>
      <c r="P76" s="581">
        <v>0</v>
      </c>
      <c r="Q76" s="581">
        <v>0</v>
      </c>
      <c r="R76" s="581">
        <v>0</v>
      </c>
      <c r="S76" s="582">
        <v>203</v>
      </c>
      <c r="T76" s="152">
        <f t="shared" si="23"/>
        <v>203</v>
      </c>
    </row>
    <row r="77" spans="1:20" ht="20.25" customHeight="1">
      <c r="A77" s="1112"/>
      <c r="B77" s="1114"/>
      <c r="C77" s="872" t="s">
        <v>16</v>
      </c>
      <c r="D77" s="895">
        <v>0</v>
      </c>
      <c r="E77" s="895">
        <v>0</v>
      </c>
      <c r="F77" s="895">
        <v>0</v>
      </c>
      <c r="G77" s="581">
        <v>2</v>
      </c>
      <c r="H77" s="581">
        <v>2</v>
      </c>
      <c r="I77" s="581">
        <v>1</v>
      </c>
      <c r="J77" s="582">
        <v>5</v>
      </c>
      <c r="K77" s="581">
        <v>1</v>
      </c>
      <c r="L77" s="581">
        <v>0</v>
      </c>
      <c r="M77" s="581">
        <v>0</v>
      </c>
      <c r="N77" s="514">
        <f t="shared" si="19"/>
        <v>1</v>
      </c>
      <c r="O77" s="581">
        <v>0</v>
      </c>
      <c r="P77" s="581">
        <v>0</v>
      </c>
      <c r="Q77" s="581">
        <v>0</v>
      </c>
      <c r="R77" s="581">
        <v>0</v>
      </c>
      <c r="S77" s="582">
        <v>6</v>
      </c>
      <c r="T77" s="152">
        <f t="shared" si="23"/>
        <v>6</v>
      </c>
    </row>
    <row r="78" spans="1:20" ht="20.25" customHeight="1">
      <c r="A78" s="1112">
        <v>18</v>
      </c>
      <c r="B78" s="1114" t="s">
        <v>682</v>
      </c>
      <c r="C78" s="872" t="s">
        <v>17</v>
      </c>
      <c r="D78" s="895">
        <v>0</v>
      </c>
      <c r="E78" s="895">
        <v>0</v>
      </c>
      <c r="F78" s="895">
        <v>0</v>
      </c>
      <c r="G78" s="581">
        <v>0</v>
      </c>
      <c r="H78" s="581">
        <v>31</v>
      </c>
      <c r="I78" s="581">
        <v>37</v>
      </c>
      <c r="J78" s="582">
        <v>68</v>
      </c>
      <c r="K78" s="581">
        <v>23</v>
      </c>
      <c r="L78" s="582">
        <v>37</v>
      </c>
      <c r="M78" s="581">
        <v>21</v>
      </c>
      <c r="N78" s="514">
        <f t="shared" si="19"/>
        <v>81</v>
      </c>
      <c r="O78" s="581">
        <v>21</v>
      </c>
      <c r="P78" s="581">
        <v>0</v>
      </c>
      <c r="Q78" s="581">
        <v>0</v>
      </c>
      <c r="R78" s="581">
        <v>21</v>
      </c>
      <c r="S78" s="582">
        <v>170</v>
      </c>
      <c r="T78" s="152">
        <f t="shared" si="23"/>
        <v>170</v>
      </c>
    </row>
    <row r="79" spans="1:20" ht="20.25" customHeight="1">
      <c r="A79" s="1112"/>
      <c r="B79" s="1114"/>
      <c r="C79" s="872" t="s">
        <v>18</v>
      </c>
      <c r="D79" s="895">
        <v>0</v>
      </c>
      <c r="E79" s="895">
        <v>0</v>
      </c>
      <c r="F79" s="895">
        <v>0</v>
      </c>
      <c r="G79" s="581">
        <v>0</v>
      </c>
      <c r="H79" s="581">
        <v>21</v>
      </c>
      <c r="I79" s="581">
        <v>34</v>
      </c>
      <c r="J79" s="582">
        <v>55</v>
      </c>
      <c r="K79" s="581">
        <v>17</v>
      </c>
      <c r="L79" s="582">
        <v>43</v>
      </c>
      <c r="M79" s="581">
        <v>19</v>
      </c>
      <c r="N79" s="514">
        <f t="shared" si="19"/>
        <v>79</v>
      </c>
      <c r="O79" s="581">
        <v>26</v>
      </c>
      <c r="P79" s="581">
        <v>0</v>
      </c>
      <c r="Q79" s="581">
        <v>0</v>
      </c>
      <c r="R79" s="581">
        <v>26</v>
      </c>
      <c r="S79" s="582">
        <v>160</v>
      </c>
      <c r="T79" s="152">
        <f t="shared" si="23"/>
        <v>160</v>
      </c>
    </row>
    <row r="80" spans="1:20" ht="20.25" customHeight="1">
      <c r="A80" s="1112"/>
      <c r="B80" s="1114"/>
      <c r="C80" s="872" t="s">
        <v>14</v>
      </c>
      <c r="D80" s="895">
        <v>0</v>
      </c>
      <c r="E80" s="895">
        <v>0</v>
      </c>
      <c r="F80" s="895">
        <v>0</v>
      </c>
      <c r="G80" s="581">
        <v>0</v>
      </c>
      <c r="H80" s="581">
        <v>52</v>
      </c>
      <c r="I80" s="581">
        <v>71</v>
      </c>
      <c r="J80" s="582">
        <v>123</v>
      </c>
      <c r="K80" s="581">
        <v>40</v>
      </c>
      <c r="L80" s="582">
        <v>80</v>
      </c>
      <c r="M80" s="581">
        <v>40</v>
      </c>
      <c r="N80" s="514">
        <f t="shared" si="19"/>
        <v>160</v>
      </c>
      <c r="O80" s="581">
        <v>47</v>
      </c>
      <c r="P80" s="581">
        <v>0</v>
      </c>
      <c r="Q80" s="581">
        <v>0</v>
      </c>
      <c r="R80" s="581">
        <v>47</v>
      </c>
      <c r="S80" s="582">
        <v>330</v>
      </c>
      <c r="T80" s="152">
        <f t="shared" si="23"/>
        <v>330</v>
      </c>
    </row>
    <row r="81" spans="1:20" ht="20.25" customHeight="1">
      <c r="A81" s="1112"/>
      <c r="B81" s="1114"/>
      <c r="C81" s="872" t="s">
        <v>16</v>
      </c>
      <c r="D81" s="895">
        <v>0</v>
      </c>
      <c r="E81" s="895">
        <v>0</v>
      </c>
      <c r="F81" s="895">
        <v>0</v>
      </c>
      <c r="G81" s="581">
        <v>0</v>
      </c>
      <c r="H81" s="581">
        <v>2</v>
      </c>
      <c r="I81" s="581">
        <v>2</v>
      </c>
      <c r="J81" s="582">
        <v>4</v>
      </c>
      <c r="K81" s="581">
        <v>1</v>
      </c>
      <c r="L81" s="582">
        <v>2</v>
      </c>
      <c r="M81" s="581">
        <v>1</v>
      </c>
      <c r="N81" s="514">
        <f t="shared" si="19"/>
        <v>4</v>
      </c>
      <c r="O81" s="581">
        <v>1</v>
      </c>
      <c r="P81" s="581">
        <v>0</v>
      </c>
      <c r="Q81" s="581">
        <v>0</v>
      </c>
      <c r="R81" s="581">
        <v>1</v>
      </c>
      <c r="S81" s="582">
        <v>9</v>
      </c>
      <c r="T81" s="152">
        <f t="shared" si="23"/>
        <v>9</v>
      </c>
    </row>
    <row r="82" spans="1:24" ht="20.25" customHeight="1">
      <c r="A82" s="1129" t="s">
        <v>744</v>
      </c>
      <c r="B82" s="1129"/>
      <c r="C82" s="896" t="s">
        <v>17</v>
      </c>
      <c r="D82" s="877">
        <f>D78+D74+D70+D66+D62+D58+D54</f>
        <v>0</v>
      </c>
      <c r="E82" s="877">
        <f aca="true" t="shared" si="24" ref="E82:S82">E78+E74+E70+E66+E62+E58+E54</f>
        <v>0</v>
      </c>
      <c r="F82" s="877">
        <f t="shared" si="24"/>
        <v>0</v>
      </c>
      <c r="G82" s="877">
        <f t="shared" si="24"/>
        <v>309</v>
      </c>
      <c r="H82" s="877">
        <f t="shared" si="24"/>
        <v>319</v>
      </c>
      <c r="I82" s="877">
        <f t="shared" si="24"/>
        <v>331</v>
      </c>
      <c r="J82" s="877">
        <f t="shared" si="24"/>
        <v>959</v>
      </c>
      <c r="K82" s="877">
        <f t="shared" si="24"/>
        <v>256</v>
      </c>
      <c r="L82" s="877">
        <f t="shared" si="24"/>
        <v>196</v>
      </c>
      <c r="M82" s="877">
        <f t="shared" si="24"/>
        <v>167</v>
      </c>
      <c r="N82" s="877">
        <f t="shared" si="24"/>
        <v>619</v>
      </c>
      <c r="O82" s="877">
        <f t="shared" si="24"/>
        <v>68</v>
      </c>
      <c r="P82" s="877">
        <f t="shared" si="24"/>
        <v>32</v>
      </c>
      <c r="Q82" s="877">
        <f t="shared" si="24"/>
        <v>12</v>
      </c>
      <c r="R82" s="877">
        <f t="shared" si="24"/>
        <v>112</v>
      </c>
      <c r="S82" s="877">
        <f t="shared" si="24"/>
        <v>1697</v>
      </c>
      <c r="T82" s="152">
        <f t="shared" si="23"/>
        <v>1690</v>
      </c>
      <c r="U82" s="127"/>
      <c r="V82" s="127"/>
      <c r="W82" s="127"/>
      <c r="X82" s="127"/>
    </row>
    <row r="83" spans="1:24" ht="20.25" customHeight="1">
      <c r="A83" s="1129"/>
      <c r="B83" s="1129"/>
      <c r="C83" s="896" t="s">
        <v>18</v>
      </c>
      <c r="D83" s="877">
        <f>D79+D75+D71+D55+D59+D63+D67</f>
        <v>0</v>
      </c>
      <c r="E83" s="877">
        <f aca="true" t="shared" si="25" ref="E83:S83">E79+E75+E71+E55+E59+E63+E67</f>
        <v>0</v>
      </c>
      <c r="F83" s="877">
        <f t="shared" si="25"/>
        <v>0</v>
      </c>
      <c r="G83" s="877">
        <f t="shared" si="25"/>
        <v>208</v>
      </c>
      <c r="H83" s="877">
        <f t="shared" si="25"/>
        <v>316</v>
      </c>
      <c r="I83" s="877">
        <f t="shared" si="25"/>
        <v>340</v>
      </c>
      <c r="J83" s="877">
        <f t="shared" si="25"/>
        <v>864</v>
      </c>
      <c r="K83" s="877">
        <f t="shared" si="25"/>
        <v>263</v>
      </c>
      <c r="L83" s="877">
        <f t="shared" si="25"/>
        <v>234</v>
      </c>
      <c r="M83" s="877">
        <f t="shared" si="25"/>
        <v>178</v>
      </c>
      <c r="N83" s="877">
        <f t="shared" si="25"/>
        <v>675</v>
      </c>
      <c r="O83" s="877">
        <f t="shared" si="25"/>
        <v>113</v>
      </c>
      <c r="P83" s="877">
        <f t="shared" si="25"/>
        <v>57</v>
      </c>
      <c r="Q83" s="877">
        <f t="shared" si="25"/>
        <v>28</v>
      </c>
      <c r="R83" s="877">
        <f t="shared" si="25"/>
        <v>198</v>
      </c>
      <c r="S83" s="877">
        <f t="shared" si="25"/>
        <v>1730</v>
      </c>
      <c r="T83" s="152">
        <f t="shared" si="23"/>
        <v>1737</v>
      </c>
      <c r="U83" s="127"/>
      <c r="V83" s="127"/>
      <c r="W83" s="127"/>
      <c r="X83" s="127"/>
    </row>
    <row r="84" spans="1:24" ht="22.5" customHeight="1">
      <c r="A84" s="1129"/>
      <c r="B84" s="1129"/>
      <c r="C84" s="896" t="s">
        <v>14</v>
      </c>
      <c r="D84" s="877">
        <f>D82+D83</f>
        <v>0</v>
      </c>
      <c r="E84" s="877">
        <f aca="true" t="shared" si="26" ref="E84:S84">E82+E83</f>
        <v>0</v>
      </c>
      <c r="F84" s="877">
        <f t="shared" si="26"/>
        <v>0</v>
      </c>
      <c r="G84" s="877">
        <f t="shared" si="26"/>
        <v>517</v>
      </c>
      <c r="H84" s="877">
        <f t="shared" si="26"/>
        <v>635</v>
      </c>
      <c r="I84" s="877">
        <f t="shared" si="26"/>
        <v>671</v>
      </c>
      <c r="J84" s="877">
        <f t="shared" si="26"/>
        <v>1823</v>
      </c>
      <c r="K84" s="877">
        <f t="shared" si="26"/>
        <v>519</v>
      </c>
      <c r="L84" s="877">
        <f t="shared" si="26"/>
        <v>430</v>
      </c>
      <c r="M84" s="877">
        <f t="shared" si="26"/>
        <v>345</v>
      </c>
      <c r="N84" s="877">
        <f t="shared" si="26"/>
        <v>1294</v>
      </c>
      <c r="O84" s="877">
        <f t="shared" si="26"/>
        <v>181</v>
      </c>
      <c r="P84" s="877">
        <f t="shared" si="26"/>
        <v>89</v>
      </c>
      <c r="Q84" s="877">
        <f t="shared" si="26"/>
        <v>40</v>
      </c>
      <c r="R84" s="877">
        <f t="shared" si="26"/>
        <v>310</v>
      </c>
      <c r="S84" s="877">
        <f t="shared" si="26"/>
        <v>3427</v>
      </c>
      <c r="T84" s="152">
        <f t="shared" si="23"/>
        <v>3427</v>
      </c>
      <c r="U84" s="127"/>
      <c r="V84" s="127"/>
      <c r="W84" s="127"/>
      <c r="X84" s="127"/>
    </row>
    <row r="85" spans="1:24" ht="20.25" customHeight="1">
      <c r="A85" s="1129"/>
      <c r="B85" s="1129"/>
      <c r="C85" s="896" t="s">
        <v>16</v>
      </c>
      <c r="D85" s="877">
        <v>0</v>
      </c>
      <c r="E85" s="877">
        <v>0</v>
      </c>
      <c r="F85" s="877">
        <v>0</v>
      </c>
      <c r="G85" s="880">
        <v>14</v>
      </c>
      <c r="H85" s="880">
        <v>18</v>
      </c>
      <c r="I85" s="880">
        <v>17</v>
      </c>
      <c r="J85" s="880">
        <f>SUM(G85:I85)</f>
        <v>49</v>
      </c>
      <c r="K85" s="880">
        <v>15</v>
      </c>
      <c r="L85" s="880">
        <v>13</v>
      </c>
      <c r="M85" s="880">
        <v>9</v>
      </c>
      <c r="N85" s="880">
        <f>SUM(K85:M85)</f>
        <v>37</v>
      </c>
      <c r="O85" s="880">
        <v>7</v>
      </c>
      <c r="P85" s="880">
        <v>5</v>
      </c>
      <c r="Q85" s="880">
        <v>3</v>
      </c>
      <c r="R85" s="880">
        <v>15</v>
      </c>
      <c r="S85" s="880">
        <v>101</v>
      </c>
      <c r="T85" s="152">
        <f t="shared" si="23"/>
        <v>101</v>
      </c>
      <c r="U85" s="127"/>
      <c r="V85" s="127"/>
      <c r="W85" s="127"/>
      <c r="X85" s="127"/>
    </row>
    <row r="86" spans="1:24" ht="20.25" customHeight="1">
      <c r="A86" s="1112">
        <v>19</v>
      </c>
      <c r="B86" s="1111" t="s">
        <v>683</v>
      </c>
      <c r="C86" s="262" t="s">
        <v>17</v>
      </c>
      <c r="D86" s="895">
        <v>0</v>
      </c>
      <c r="E86" s="895">
        <v>0</v>
      </c>
      <c r="F86" s="895">
        <v>0</v>
      </c>
      <c r="G86" s="263">
        <v>20</v>
      </c>
      <c r="H86" s="263">
        <v>36</v>
      </c>
      <c r="I86" s="263">
        <v>22</v>
      </c>
      <c r="J86" s="263">
        <f>SUM(G86:I86)</f>
        <v>78</v>
      </c>
      <c r="K86" s="263">
        <v>23</v>
      </c>
      <c r="L86" s="263">
        <v>26</v>
      </c>
      <c r="M86" s="263">
        <v>28</v>
      </c>
      <c r="N86" s="263">
        <f>SUM(K86:M86)</f>
        <v>77</v>
      </c>
      <c r="O86" s="513">
        <v>5</v>
      </c>
      <c r="P86" s="513">
        <v>2</v>
      </c>
      <c r="Q86" s="513">
        <v>3</v>
      </c>
      <c r="R86" s="263">
        <f>SUM(O86:Q86)</f>
        <v>10</v>
      </c>
      <c r="S86" s="513">
        <f>SUM(R86,N86,J86)</f>
        <v>165</v>
      </c>
      <c r="T86" s="152">
        <f t="shared" si="23"/>
        <v>165</v>
      </c>
      <c r="U86" s="127"/>
      <c r="V86" s="127"/>
      <c r="W86" s="127"/>
      <c r="X86" s="127"/>
    </row>
    <row r="87" spans="1:24" ht="20.25" customHeight="1">
      <c r="A87" s="1112"/>
      <c r="B87" s="1111"/>
      <c r="C87" s="262" t="s">
        <v>18</v>
      </c>
      <c r="D87" s="895">
        <v>0</v>
      </c>
      <c r="E87" s="895">
        <v>0</v>
      </c>
      <c r="F87" s="895">
        <v>0</v>
      </c>
      <c r="G87" s="263">
        <v>12</v>
      </c>
      <c r="H87" s="263">
        <v>33</v>
      </c>
      <c r="I87" s="263">
        <v>60</v>
      </c>
      <c r="J87" s="263">
        <f aca="true" t="shared" si="27" ref="J87:J117">SUM(G87:I87)</f>
        <v>105</v>
      </c>
      <c r="K87" s="263">
        <v>51</v>
      </c>
      <c r="L87" s="263">
        <v>64</v>
      </c>
      <c r="M87" s="263">
        <v>39</v>
      </c>
      <c r="N87" s="263">
        <f aca="true" t="shared" si="28" ref="N87:N117">SUM(K87:M87)</f>
        <v>154</v>
      </c>
      <c r="O87" s="513">
        <v>32</v>
      </c>
      <c r="P87" s="513">
        <v>27</v>
      </c>
      <c r="Q87" s="513">
        <v>5</v>
      </c>
      <c r="R87" s="263">
        <f aca="true" t="shared" si="29" ref="R87:R117">SUM(O87:Q87)</f>
        <v>64</v>
      </c>
      <c r="S87" s="513">
        <f aca="true" t="shared" si="30" ref="S87:S117">SUM(R87,N87,J87)</f>
        <v>323</v>
      </c>
      <c r="T87" s="152">
        <f t="shared" si="23"/>
        <v>323</v>
      </c>
      <c r="U87" s="127"/>
      <c r="V87" s="127"/>
      <c r="W87" s="127"/>
      <c r="X87" s="127"/>
    </row>
    <row r="88" spans="1:24" ht="20.25" customHeight="1">
      <c r="A88" s="1112"/>
      <c r="B88" s="1111"/>
      <c r="C88" s="262" t="s">
        <v>14</v>
      </c>
      <c r="D88" s="895">
        <v>0</v>
      </c>
      <c r="E88" s="895">
        <v>0</v>
      </c>
      <c r="F88" s="895">
        <v>0</v>
      </c>
      <c r="G88" s="263">
        <f>SUM(G86:G87)</f>
        <v>32</v>
      </c>
      <c r="H88" s="263">
        <f>SUM(H86:H87)</f>
        <v>69</v>
      </c>
      <c r="I88" s="263">
        <f>SUM(I86:I87)</f>
        <v>82</v>
      </c>
      <c r="J88" s="263">
        <f t="shared" si="27"/>
        <v>183</v>
      </c>
      <c r="K88" s="263">
        <f>SUM(K86:K87)</f>
        <v>74</v>
      </c>
      <c r="L88" s="263">
        <f>SUM(L86:L87)</f>
        <v>90</v>
      </c>
      <c r="M88" s="263">
        <f>SUM(M86:M87)</f>
        <v>67</v>
      </c>
      <c r="N88" s="263">
        <f t="shared" si="28"/>
        <v>231</v>
      </c>
      <c r="O88" s="513">
        <f>SUM(O86:O87)</f>
        <v>37</v>
      </c>
      <c r="P88" s="513">
        <f>SUM(P86:P87)</f>
        <v>29</v>
      </c>
      <c r="Q88" s="513">
        <f>SUM(Q86:Q87)</f>
        <v>8</v>
      </c>
      <c r="R88" s="263">
        <f t="shared" si="29"/>
        <v>74</v>
      </c>
      <c r="S88" s="513">
        <f t="shared" si="30"/>
        <v>488</v>
      </c>
      <c r="T88" s="152">
        <f t="shared" si="23"/>
        <v>488</v>
      </c>
      <c r="U88" s="127"/>
      <c r="V88" s="127"/>
      <c r="W88" s="127"/>
      <c r="X88" s="127"/>
    </row>
    <row r="89" spans="1:24" ht="20.25" customHeight="1">
      <c r="A89" s="1112"/>
      <c r="B89" s="1111"/>
      <c r="C89" s="262" t="s">
        <v>16</v>
      </c>
      <c r="D89" s="895">
        <v>0</v>
      </c>
      <c r="E89" s="895">
        <v>0</v>
      </c>
      <c r="F89" s="895">
        <v>0</v>
      </c>
      <c r="G89" s="263">
        <v>1</v>
      </c>
      <c r="H89" s="263">
        <v>2</v>
      </c>
      <c r="I89" s="263">
        <v>2</v>
      </c>
      <c r="J89" s="263">
        <f t="shared" si="27"/>
        <v>5</v>
      </c>
      <c r="K89" s="263">
        <v>2</v>
      </c>
      <c r="L89" s="263">
        <v>2</v>
      </c>
      <c r="M89" s="263">
        <v>2</v>
      </c>
      <c r="N89" s="263">
        <f t="shared" si="28"/>
        <v>6</v>
      </c>
      <c r="O89" s="513">
        <v>1</v>
      </c>
      <c r="P89" s="513">
        <v>1</v>
      </c>
      <c r="Q89" s="513">
        <v>1</v>
      </c>
      <c r="R89" s="263">
        <f t="shared" si="29"/>
        <v>3</v>
      </c>
      <c r="S89" s="513">
        <f t="shared" si="30"/>
        <v>14</v>
      </c>
      <c r="T89" s="152">
        <f t="shared" si="23"/>
        <v>14</v>
      </c>
      <c r="U89" s="127"/>
      <c r="V89" s="127"/>
      <c r="W89" s="127"/>
      <c r="X89" s="127"/>
    </row>
    <row r="90" spans="1:24" ht="21" customHeight="1">
      <c r="A90" s="1112">
        <v>20</v>
      </c>
      <c r="B90" s="1111" t="s">
        <v>684</v>
      </c>
      <c r="C90" s="262" t="s">
        <v>17</v>
      </c>
      <c r="D90" s="895">
        <v>0</v>
      </c>
      <c r="E90" s="895">
        <v>0</v>
      </c>
      <c r="F90" s="895">
        <v>0</v>
      </c>
      <c r="G90" s="263">
        <v>60</v>
      </c>
      <c r="H90" s="263">
        <v>114</v>
      </c>
      <c r="I90" s="263">
        <v>164</v>
      </c>
      <c r="J90" s="263">
        <f t="shared" si="27"/>
        <v>338</v>
      </c>
      <c r="K90" s="263">
        <v>56</v>
      </c>
      <c r="L90" s="263">
        <v>52</v>
      </c>
      <c r="M90" s="263">
        <v>40</v>
      </c>
      <c r="N90" s="263">
        <f t="shared" si="28"/>
        <v>148</v>
      </c>
      <c r="O90" s="513">
        <v>30</v>
      </c>
      <c r="P90" s="513">
        <v>15</v>
      </c>
      <c r="Q90" s="513">
        <v>13</v>
      </c>
      <c r="R90" s="263">
        <f t="shared" si="29"/>
        <v>58</v>
      </c>
      <c r="S90" s="513">
        <f t="shared" si="30"/>
        <v>544</v>
      </c>
      <c r="T90" s="152">
        <f t="shared" si="23"/>
        <v>544</v>
      </c>
      <c r="U90" s="127"/>
      <c r="V90" s="127"/>
      <c r="W90" s="127"/>
      <c r="X90" s="127"/>
    </row>
    <row r="91" spans="1:24" ht="20.25" customHeight="1">
      <c r="A91" s="1112"/>
      <c r="B91" s="1111"/>
      <c r="C91" s="262" t="s">
        <v>18</v>
      </c>
      <c r="D91" s="895">
        <v>0</v>
      </c>
      <c r="E91" s="895">
        <v>0</v>
      </c>
      <c r="F91" s="895">
        <v>0</v>
      </c>
      <c r="G91" s="263">
        <v>25</v>
      </c>
      <c r="H91" s="263">
        <v>87</v>
      </c>
      <c r="I91" s="263">
        <v>134</v>
      </c>
      <c r="J91" s="263">
        <f t="shared" si="27"/>
        <v>246</v>
      </c>
      <c r="K91" s="263">
        <v>92</v>
      </c>
      <c r="L91" s="263">
        <v>75</v>
      </c>
      <c r="M91" s="263">
        <v>42</v>
      </c>
      <c r="N91" s="263">
        <f t="shared" si="28"/>
        <v>209</v>
      </c>
      <c r="O91" s="513">
        <v>45</v>
      </c>
      <c r="P91" s="513">
        <v>27</v>
      </c>
      <c r="Q91" s="513">
        <v>27</v>
      </c>
      <c r="R91" s="263">
        <f t="shared" si="29"/>
        <v>99</v>
      </c>
      <c r="S91" s="513">
        <f t="shared" si="30"/>
        <v>554</v>
      </c>
      <c r="T91" s="152">
        <f t="shared" si="23"/>
        <v>554</v>
      </c>
      <c r="U91" s="127"/>
      <c r="V91" s="127"/>
      <c r="W91" s="127"/>
      <c r="X91" s="127"/>
    </row>
    <row r="92" spans="1:24" ht="20.25" customHeight="1">
      <c r="A92" s="1112"/>
      <c r="B92" s="1111"/>
      <c r="C92" s="262" t="s">
        <v>14</v>
      </c>
      <c r="D92" s="895">
        <v>0</v>
      </c>
      <c r="E92" s="895">
        <v>0</v>
      </c>
      <c r="F92" s="895">
        <v>0</v>
      </c>
      <c r="G92" s="263">
        <v>85</v>
      </c>
      <c r="H92" s="263">
        <v>201</v>
      </c>
      <c r="I92" s="263">
        <v>298</v>
      </c>
      <c r="J92" s="263">
        <f t="shared" si="27"/>
        <v>584</v>
      </c>
      <c r="K92" s="263">
        <f>SUM(K90:K91)</f>
        <v>148</v>
      </c>
      <c r="L92" s="263">
        <v>127</v>
      </c>
      <c r="M92" s="263">
        <v>82</v>
      </c>
      <c r="N92" s="263">
        <f t="shared" si="28"/>
        <v>357</v>
      </c>
      <c r="O92" s="513">
        <v>75</v>
      </c>
      <c r="P92" s="513">
        <v>42</v>
      </c>
      <c r="Q92" s="513">
        <v>40</v>
      </c>
      <c r="R92" s="263">
        <f t="shared" si="29"/>
        <v>157</v>
      </c>
      <c r="S92" s="513">
        <f t="shared" si="30"/>
        <v>1098</v>
      </c>
      <c r="T92" s="152">
        <f t="shared" si="23"/>
        <v>1098</v>
      </c>
      <c r="U92" s="127"/>
      <c r="V92" s="127"/>
      <c r="W92" s="127"/>
      <c r="X92" s="127"/>
    </row>
    <row r="93" spans="1:24" ht="20.25" customHeight="1">
      <c r="A93" s="1112"/>
      <c r="B93" s="1111"/>
      <c r="C93" s="262" t="s">
        <v>16</v>
      </c>
      <c r="D93" s="895">
        <v>0</v>
      </c>
      <c r="E93" s="895">
        <v>0</v>
      </c>
      <c r="F93" s="895">
        <v>0</v>
      </c>
      <c r="G93" s="263">
        <v>2</v>
      </c>
      <c r="H93" s="263">
        <v>5</v>
      </c>
      <c r="I93" s="263">
        <v>7</v>
      </c>
      <c r="J93" s="263">
        <f t="shared" si="27"/>
        <v>14</v>
      </c>
      <c r="K93" s="263">
        <v>4</v>
      </c>
      <c r="L93" s="263">
        <v>3</v>
      </c>
      <c r="M93" s="263">
        <v>2</v>
      </c>
      <c r="N93" s="263">
        <f t="shared" si="28"/>
        <v>9</v>
      </c>
      <c r="O93" s="513">
        <v>2</v>
      </c>
      <c r="P93" s="513">
        <v>1</v>
      </c>
      <c r="Q93" s="513">
        <v>1</v>
      </c>
      <c r="R93" s="263">
        <f t="shared" si="29"/>
        <v>4</v>
      </c>
      <c r="S93" s="513">
        <f t="shared" si="30"/>
        <v>27</v>
      </c>
      <c r="T93" s="152">
        <f t="shared" si="23"/>
        <v>27</v>
      </c>
      <c r="U93" s="127"/>
      <c r="V93" s="127"/>
      <c r="W93" s="127"/>
      <c r="X93" s="127"/>
    </row>
    <row r="94" spans="1:24" ht="20.25" customHeight="1">
      <c r="A94" s="1112">
        <v>21</v>
      </c>
      <c r="B94" s="1111" t="s">
        <v>685</v>
      </c>
      <c r="C94" s="262" t="s">
        <v>17</v>
      </c>
      <c r="D94" s="895">
        <v>0</v>
      </c>
      <c r="E94" s="895">
        <v>0</v>
      </c>
      <c r="F94" s="895">
        <v>0</v>
      </c>
      <c r="G94" s="895">
        <v>0</v>
      </c>
      <c r="H94" s="895">
        <v>0</v>
      </c>
      <c r="I94" s="895">
        <v>0</v>
      </c>
      <c r="J94" s="263">
        <f t="shared" si="27"/>
        <v>0</v>
      </c>
      <c r="K94" s="263">
        <v>34</v>
      </c>
      <c r="L94" s="263">
        <v>50</v>
      </c>
      <c r="M94" s="263">
        <v>19</v>
      </c>
      <c r="N94" s="263">
        <f t="shared" si="28"/>
        <v>103</v>
      </c>
      <c r="O94" s="263">
        <v>20</v>
      </c>
      <c r="P94" s="263">
        <v>18</v>
      </c>
      <c r="Q94" s="263">
        <v>12</v>
      </c>
      <c r="R94" s="263">
        <f t="shared" si="29"/>
        <v>50</v>
      </c>
      <c r="S94" s="513">
        <f t="shared" si="30"/>
        <v>153</v>
      </c>
      <c r="T94" s="152">
        <f t="shared" si="23"/>
        <v>153</v>
      </c>
      <c r="U94" s="127"/>
      <c r="V94" s="127"/>
      <c r="W94" s="127"/>
      <c r="X94" s="127"/>
    </row>
    <row r="95" spans="1:24" ht="20.25" customHeight="1">
      <c r="A95" s="1112"/>
      <c r="B95" s="1111"/>
      <c r="C95" s="262" t="s">
        <v>18</v>
      </c>
      <c r="D95" s="895">
        <v>0</v>
      </c>
      <c r="E95" s="895">
        <v>0</v>
      </c>
      <c r="F95" s="895">
        <v>0</v>
      </c>
      <c r="G95" s="895">
        <v>0</v>
      </c>
      <c r="H95" s="895">
        <v>0</v>
      </c>
      <c r="I95" s="895">
        <v>0</v>
      </c>
      <c r="J95" s="263">
        <f t="shared" si="27"/>
        <v>0</v>
      </c>
      <c r="K95" s="263">
        <v>35</v>
      </c>
      <c r="L95" s="263">
        <v>46</v>
      </c>
      <c r="M95" s="263">
        <v>26</v>
      </c>
      <c r="N95" s="263">
        <f t="shared" si="28"/>
        <v>107</v>
      </c>
      <c r="O95" s="263">
        <v>32</v>
      </c>
      <c r="P95" s="263">
        <v>25</v>
      </c>
      <c r="Q95" s="263">
        <v>26</v>
      </c>
      <c r="R95" s="263">
        <f t="shared" si="29"/>
        <v>83</v>
      </c>
      <c r="S95" s="513">
        <f t="shared" si="30"/>
        <v>190</v>
      </c>
      <c r="T95" s="152">
        <f t="shared" si="23"/>
        <v>190</v>
      </c>
      <c r="U95" s="127"/>
      <c r="V95" s="127"/>
      <c r="W95" s="127"/>
      <c r="X95" s="127"/>
    </row>
    <row r="96" spans="1:24" ht="20.25" customHeight="1">
      <c r="A96" s="1112"/>
      <c r="B96" s="1111"/>
      <c r="C96" s="262" t="s">
        <v>14</v>
      </c>
      <c r="D96" s="895">
        <v>0</v>
      </c>
      <c r="E96" s="895">
        <v>0</v>
      </c>
      <c r="F96" s="895">
        <v>0</v>
      </c>
      <c r="G96" s="895">
        <v>0</v>
      </c>
      <c r="H96" s="895">
        <v>0</v>
      </c>
      <c r="I96" s="895">
        <v>0</v>
      </c>
      <c r="J96" s="263">
        <f t="shared" si="27"/>
        <v>0</v>
      </c>
      <c r="K96" s="263">
        <v>69</v>
      </c>
      <c r="L96" s="263">
        <v>96</v>
      </c>
      <c r="M96" s="263">
        <v>47</v>
      </c>
      <c r="N96" s="263">
        <f t="shared" si="28"/>
        <v>212</v>
      </c>
      <c r="O96" s="263">
        <v>52</v>
      </c>
      <c r="P96" s="263">
        <v>43</v>
      </c>
      <c r="Q96" s="263">
        <v>38</v>
      </c>
      <c r="R96" s="263">
        <f t="shared" si="29"/>
        <v>133</v>
      </c>
      <c r="S96" s="513">
        <f t="shared" si="30"/>
        <v>345</v>
      </c>
      <c r="T96" s="152">
        <f t="shared" si="23"/>
        <v>345</v>
      </c>
      <c r="U96" s="127"/>
      <c r="V96" s="127"/>
      <c r="W96" s="127"/>
      <c r="X96" s="127"/>
    </row>
    <row r="97" spans="1:24" ht="20.25" customHeight="1">
      <c r="A97" s="1112"/>
      <c r="B97" s="1111"/>
      <c r="C97" s="262" t="s">
        <v>16</v>
      </c>
      <c r="D97" s="895">
        <v>0</v>
      </c>
      <c r="E97" s="895">
        <v>0</v>
      </c>
      <c r="F97" s="895">
        <v>0</v>
      </c>
      <c r="G97" s="895">
        <v>0</v>
      </c>
      <c r="H97" s="895">
        <v>0</v>
      </c>
      <c r="I97" s="895">
        <v>0</v>
      </c>
      <c r="J97" s="263">
        <f t="shared" si="27"/>
        <v>0</v>
      </c>
      <c r="K97" s="263">
        <v>2</v>
      </c>
      <c r="L97" s="513">
        <v>2</v>
      </c>
      <c r="M97" s="513">
        <v>2</v>
      </c>
      <c r="N97" s="263">
        <f t="shared" si="28"/>
        <v>6</v>
      </c>
      <c r="O97" s="513">
        <v>2</v>
      </c>
      <c r="P97" s="513">
        <v>1</v>
      </c>
      <c r="Q97" s="513">
        <v>1</v>
      </c>
      <c r="R97" s="263">
        <f t="shared" si="29"/>
        <v>4</v>
      </c>
      <c r="S97" s="513">
        <f t="shared" si="30"/>
        <v>10</v>
      </c>
      <c r="T97" s="152">
        <f t="shared" si="23"/>
        <v>10</v>
      </c>
      <c r="U97" s="127"/>
      <c r="V97" s="127"/>
      <c r="W97" s="127"/>
      <c r="X97" s="127"/>
    </row>
    <row r="98" spans="1:24" ht="19.5" customHeight="1">
      <c r="A98" s="1112">
        <v>22</v>
      </c>
      <c r="B98" s="1111" t="s">
        <v>686</v>
      </c>
      <c r="C98" s="262" t="s">
        <v>17</v>
      </c>
      <c r="D98" s="895">
        <v>0</v>
      </c>
      <c r="E98" s="895">
        <v>0</v>
      </c>
      <c r="F98" s="895">
        <v>0</v>
      </c>
      <c r="G98" s="513">
        <v>6</v>
      </c>
      <c r="H98" s="513">
        <v>22</v>
      </c>
      <c r="I98" s="513">
        <v>59</v>
      </c>
      <c r="J98" s="263">
        <f t="shared" si="27"/>
        <v>87</v>
      </c>
      <c r="K98" s="513">
        <v>12</v>
      </c>
      <c r="L98" s="513">
        <v>13</v>
      </c>
      <c r="M98" s="513">
        <v>15</v>
      </c>
      <c r="N98" s="263">
        <f t="shared" si="28"/>
        <v>40</v>
      </c>
      <c r="O98" s="513">
        <v>0</v>
      </c>
      <c r="P98" s="513">
        <v>0</v>
      </c>
      <c r="Q98" s="513">
        <v>0</v>
      </c>
      <c r="R98" s="263">
        <f t="shared" si="29"/>
        <v>0</v>
      </c>
      <c r="S98" s="513">
        <f t="shared" si="30"/>
        <v>127</v>
      </c>
      <c r="T98" s="152">
        <f t="shared" si="23"/>
        <v>127</v>
      </c>
      <c r="U98" s="127"/>
      <c r="V98" s="127"/>
      <c r="W98" s="127"/>
      <c r="X98" s="127"/>
    </row>
    <row r="99" spans="1:24" ht="20.25" customHeight="1">
      <c r="A99" s="1112"/>
      <c r="B99" s="1111"/>
      <c r="C99" s="262" t="s">
        <v>18</v>
      </c>
      <c r="D99" s="895">
        <v>0</v>
      </c>
      <c r="E99" s="895">
        <v>0</v>
      </c>
      <c r="F99" s="895">
        <v>0</v>
      </c>
      <c r="G99" s="513">
        <v>6</v>
      </c>
      <c r="H99" s="513">
        <v>11</v>
      </c>
      <c r="I99" s="513">
        <v>28</v>
      </c>
      <c r="J99" s="263">
        <f t="shared" si="27"/>
        <v>45</v>
      </c>
      <c r="K99" s="513">
        <v>13</v>
      </c>
      <c r="L99" s="513">
        <v>3</v>
      </c>
      <c r="M99" s="513">
        <v>14</v>
      </c>
      <c r="N99" s="263">
        <f t="shared" si="28"/>
        <v>30</v>
      </c>
      <c r="O99" s="513">
        <v>0</v>
      </c>
      <c r="P99" s="513">
        <v>0</v>
      </c>
      <c r="Q99" s="513">
        <v>0</v>
      </c>
      <c r="R99" s="263">
        <f>SUM(O99:Q99)</f>
        <v>0</v>
      </c>
      <c r="S99" s="513">
        <f t="shared" si="30"/>
        <v>75</v>
      </c>
      <c r="T99" s="152">
        <f t="shared" si="23"/>
        <v>75</v>
      </c>
      <c r="U99" s="127"/>
      <c r="V99" s="127"/>
      <c r="W99" s="127"/>
      <c r="X99" s="127"/>
    </row>
    <row r="100" spans="1:24" ht="20.25" customHeight="1">
      <c r="A100" s="1112"/>
      <c r="B100" s="1111"/>
      <c r="C100" s="262" t="s">
        <v>14</v>
      </c>
      <c r="D100" s="895">
        <v>0</v>
      </c>
      <c r="E100" s="895">
        <v>0</v>
      </c>
      <c r="F100" s="895">
        <v>0</v>
      </c>
      <c r="G100" s="513">
        <v>12</v>
      </c>
      <c r="H100" s="513">
        <v>33</v>
      </c>
      <c r="I100" s="513">
        <v>87</v>
      </c>
      <c r="J100" s="263">
        <f t="shared" si="27"/>
        <v>132</v>
      </c>
      <c r="K100" s="513">
        <v>25</v>
      </c>
      <c r="L100" s="513">
        <v>16</v>
      </c>
      <c r="M100" s="513">
        <v>29</v>
      </c>
      <c r="N100" s="263">
        <f t="shared" si="28"/>
        <v>70</v>
      </c>
      <c r="O100" s="513">
        <v>202</v>
      </c>
      <c r="P100" s="513">
        <v>0</v>
      </c>
      <c r="Q100" s="513">
        <v>0</v>
      </c>
      <c r="R100" s="263">
        <f>SUM(O100:Q100)</f>
        <v>202</v>
      </c>
      <c r="S100" s="513">
        <f t="shared" si="30"/>
        <v>404</v>
      </c>
      <c r="T100" s="152">
        <f t="shared" si="23"/>
        <v>404</v>
      </c>
      <c r="U100" s="127"/>
      <c r="V100" s="127"/>
      <c r="W100" s="127"/>
      <c r="X100" s="127"/>
    </row>
    <row r="101" spans="1:24" ht="20.25" customHeight="1">
      <c r="A101" s="1112"/>
      <c r="B101" s="1111"/>
      <c r="C101" s="262" t="s">
        <v>16</v>
      </c>
      <c r="D101" s="895">
        <v>0</v>
      </c>
      <c r="E101" s="895">
        <v>0</v>
      </c>
      <c r="F101" s="895">
        <v>0</v>
      </c>
      <c r="G101" s="513">
        <v>1</v>
      </c>
      <c r="H101" s="263">
        <v>1</v>
      </c>
      <c r="I101" s="263">
        <v>2</v>
      </c>
      <c r="J101" s="263">
        <f t="shared" si="27"/>
        <v>4</v>
      </c>
      <c r="K101" s="263">
        <v>1</v>
      </c>
      <c r="L101" s="263">
        <v>1</v>
      </c>
      <c r="M101" s="263">
        <v>1</v>
      </c>
      <c r="N101" s="263">
        <f t="shared" si="28"/>
        <v>3</v>
      </c>
      <c r="O101" s="513">
        <v>0</v>
      </c>
      <c r="P101" s="513">
        <v>0</v>
      </c>
      <c r="Q101" s="513">
        <v>0</v>
      </c>
      <c r="R101" s="263">
        <f>SUM(O101:Q101)</f>
        <v>0</v>
      </c>
      <c r="S101" s="513">
        <f t="shared" si="30"/>
        <v>7</v>
      </c>
      <c r="T101" s="152">
        <f t="shared" si="23"/>
        <v>7</v>
      </c>
      <c r="U101" s="127"/>
      <c r="V101" s="127"/>
      <c r="W101" s="127"/>
      <c r="X101" s="127"/>
    </row>
    <row r="102" spans="1:24" ht="20.25" customHeight="1">
      <c r="A102" s="1112">
        <v>23</v>
      </c>
      <c r="B102" s="1111" t="s">
        <v>687</v>
      </c>
      <c r="C102" s="262" t="s">
        <v>17</v>
      </c>
      <c r="D102" s="895">
        <v>0</v>
      </c>
      <c r="E102" s="895">
        <v>0</v>
      </c>
      <c r="F102" s="895">
        <v>0</v>
      </c>
      <c r="G102" s="895">
        <v>0</v>
      </c>
      <c r="H102" s="895">
        <v>0</v>
      </c>
      <c r="I102" s="895">
        <v>0</v>
      </c>
      <c r="J102" s="263">
        <f t="shared" si="27"/>
        <v>0</v>
      </c>
      <c r="K102" s="513">
        <v>24</v>
      </c>
      <c r="L102" s="263">
        <v>35</v>
      </c>
      <c r="M102" s="263">
        <v>28</v>
      </c>
      <c r="N102" s="263">
        <f t="shared" si="28"/>
        <v>87</v>
      </c>
      <c r="O102" s="263">
        <v>19</v>
      </c>
      <c r="P102" s="263">
        <v>22</v>
      </c>
      <c r="Q102" s="513">
        <v>5</v>
      </c>
      <c r="R102" s="263">
        <f t="shared" si="29"/>
        <v>46</v>
      </c>
      <c r="S102" s="513">
        <f t="shared" si="30"/>
        <v>133</v>
      </c>
      <c r="T102" s="152">
        <f t="shared" si="23"/>
        <v>133</v>
      </c>
      <c r="U102" s="127"/>
      <c r="V102" s="127"/>
      <c r="W102" s="127"/>
      <c r="X102" s="127"/>
    </row>
    <row r="103" spans="1:24" ht="20.25" customHeight="1">
      <c r="A103" s="1112"/>
      <c r="B103" s="1111"/>
      <c r="C103" s="262" t="s">
        <v>18</v>
      </c>
      <c r="D103" s="895">
        <v>0</v>
      </c>
      <c r="E103" s="895">
        <v>0</v>
      </c>
      <c r="F103" s="895">
        <v>0</v>
      </c>
      <c r="G103" s="895">
        <v>0</v>
      </c>
      <c r="H103" s="895">
        <v>0</v>
      </c>
      <c r="I103" s="895">
        <v>0</v>
      </c>
      <c r="J103" s="263">
        <f t="shared" si="27"/>
        <v>0</v>
      </c>
      <c r="K103" s="513">
        <v>24</v>
      </c>
      <c r="L103" s="263">
        <v>27</v>
      </c>
      <c r="M103" s="263">
        <v>34</v>
      </c>
      <c r="N103" s="263">
        <f t="shared" si="28"/>
        <v>85</v>
      </c>
      <c r="O103" s="263">
        <v>27</v>
      </c>
      <c r="P103" s="263">
        <v>21</v>
      </c>
      <c r="Q103" s="513">
        <v>12</v>
      </c>
      <c r="R103" s="263">
        <f t="shared" si="29"/>
        <v>60</v>
      </c>
      <c r="S103" s="513">
        <f t="shared" si="30"/>
        <v>145</v>
      </c>
      <c r="T103" s="152">
        <f t="shared" si="23"/>
        <v>145</v>
      </c>
      <c r="U103" s="127"/>
      <c r="V103" s="127"/>
      <c r="W103" s="127"/>
      <c r="X103" s="127"/>
    </row>
    <row r="104" spans="1:24" ht="20.25" customHeight="1">
      <c r="A104" s="1112"/>
      <c r="B104" s="1111"/>
      <c r="C104" s="262" t="s">
        <v>14</v>
      </c>
      <c r="D104" s="895">
        <v>0</v>
      </c>
      <c r="E104" s="895">
        <v>0</v>
      </c>
      <c r="F104" s="895">
        <v>0</v>
      </c>
      <c r="G104" s="895">
        <v>0</v>
      </c>
      <c r="H104" s="895">
        <v>0</v>
      </c>
      <c r="I104" s="895">
        <v>0</v>
      </c>
      <c r="J104" s="263">
        <f t="shared" si="27"/>
        <v>0</v>
      </c>
      <c r="K104" s="513">
        <v>48</v>
      </c>
      <c r="L104" s="263">
        <v>62</v>
      </c>
      <c r="M104" s="263">
        <v>62</v>
      </c>
      <c r="N104" s="263">
        <f t="shared" si="28"/>
        <v>172</v>
      </c>
      <c r="O104" s="263">
        <v>46</v>
      </c>
      <c r="P104" s="263">
        <v>43</v>
      </c>
      <c r="Q104" s="513">
        <v>17</v>
      </c>
      <c r="R104" s="263">
        <f t="shared" si="29"/>
        <v>106</v>
      </c>
      <c r="S104" s="513">
        <f t="shared" si="30"/>
        <v>278</v>
      </c>
      <c r="T104" s="152">
        <f t="shared" si="23"/>
        <v>278</v>
      </c>
      <c r="U104" s="127"/>
      <c r="V104" s="127"/>
      <c r="W104" s="127"/>
      <c r="X104" s="127"/>
    </row>
    <row r="105" spans="1:24" ht="21" customHeight="1">
      <c r="A105" s="1112"/>
      <c r="B105" s="1111"/>
      <c r="C105" s="262" t="s">
        <v>16</v>
      </c>
      <c r="D105" s="895">
        <v>0</v>
      </c>
      <c r="E105" s="895">
        <v>0</v>
      </c>
      <c r="F105" s="895">
        <v>0</v>
      </c>
      <c r="G105" s="895">
        <v>0</v>
      </c>
      <c r="H105" s="895">
        <v>0</v>
      </c>
      <c r="I105" s="895">
        <v>0</v>
      </c>
      <c r="J105" s="263">
        <f t="shared" si="27"/>
        <v>0</v>
      </c>
      <c r="K105" s="513">
        <v>2</v>
      </c>
      <c r="L105" s="263">
        <v>2</v>
      </c>
      <c r="M105" s="263">
        <v>2</v>
      </c>
      <c r="N105" s="263">
        <f t="shared" si="28"/>
        <v>6</v>
      </c>
      <c r="O105" s="263">
        <v>1</v>
      </c>
      <c r="P105" s="263">
        <v>1</v>
      </c>
      <c r="Q105" s="513">
        <v>1</v>
      </c>
      <c r="R105" s="263">
        <f t="shared" si="29"/>
        <v>3</v>
      </c>
      <c r="S105" s="513">
        <f t="shared" si="30"/>
        <v>9</v>
      </c>
      <c r="T105" s="152">
        <f t="shared" si="23"/>
        <v>9</v>
      </c>
      <c r="U105" s="127"/>
      <c r="V105" s="127"/>
      <c r="W105" s="127"/>
      <c r="X105" s="127"/>
    </row>
    <row r="106" spans="1:24" ht="20.25" customHeight="1">
      <c r="A106" s="1112">
        <v>24</v>
      </c>
      <c r="B106" s="1111" t="s">
        <v>688</v>
      </c>
      <c r="C106" s="262" t="s">
        <v>17</v>
      </c>
      <c r="D106" s="895">
        <v>0</v>
      </c>
      <c r="E106" s="895">
        <v>0</v>
      </c>
      <c r="F106" s="895">
        <v>0</v>
      </c>
      <c r="G106" s="895">
        <v>0</v>
      </c>
      <c r="H106" s="895">
        <v>0</v>
      </c>
      <c r="I106" s="895">
        <v>0</v>
      </c>
      <c r="J106" s="263">
        <f t="shared" si="27"/>
        <v>0</v>
      </c>
      <c r="K106" s="513">
        <v>27</v>
      </c>
      <c r="L106" s="513">
        <v>22</v>
      </c>
      <c r="M106" s="513">
        <v>27</v>
      </c>
      <c r="N106" s="263">
        <f t="shared" si="28"/>
        <v>76</v>
      </c>
      <c r="O106" s="513">
        <v>0</v>
      </c>
      <c r="P106" s="513">
        <v>0</v>
      </c>
      <c r="Q106" s="513">
        <v>0</v>
      </c>
      <c r="R106" s="263">
        <f t="shared" si="29"/>
        <v>0</v>
      </c>
      <c r="S106" s="513">
        <f t="shared" si="30"/>
        <v>76</v>
      </c>
      <c r="T106" s="152">
        <f t="shared" si="23"/>
        <v>76</v>
      </c>
      <c r="U106" s="127"/>
      <c r="V106" s="127"/>
      <c r="W106" s="127"/>
      <c r="X106" s="127"/>
    </row>
    <row r="107" spans="1:24" ht="20.25" customHeight="1">
      <c r="A107" s="1112"/>
      <c r="B107" s="1111"/>
      <c r="C107" s="262" t="s">
        <v>18</v>
      </c>
      <c r="D107" s="895">
        <v>0</v>
      </c>
      <c r="E107" s="895">
        <v>0</v>
      </c>
      <c r="F107" s="895">
        <v>0</v>
      </c>
      <c r="G107" s="895">
        <v>0</v>
      </c>
      <c r="H107" s="895">
        <v>0</v>
      </c>
      <c r="I107" s="895">
        <v>0</v>
      </c>
      <c r="J107" s="263">
        <f t="shared" si="27"/>
        <v>0</v>
      </c>
      <c r="K107" s="513">
        <v>3</v>
      </c>
      <c r="L107" s="513">
        <v>2</v>
      </c>
      <c r="M107" s="513">
        <v>13</v>
      </c>
      <c r="N107" s="263">
        <f t="shared" si="28"/>
        <v>18</v>
      </c>
      <c r="O107" s="513">
        <v>0</v>
      </c>
      <c r="P107" s="513">
        <v>0</v>
      </c>
      <c r="Q107" s="513">
        <v>0</v>
      </c>
      <c r="R107" s="263">
        <f t="shared" si="29"/>
        <v>0</v>
      </c>
      <c r="S107" s="513">
        <f t="shared" si="30"/>
        <v>18</v>
      </c>
      <c r="T107" s="152">
        <f t="shared" si="23"/>
        <v>18</v>
      </c>
      <c r="U107" s="127"/>
      <c r="V107" s="127"/>
      <c r="W107" s="127"/>
      <c r="X107" s="127"/>
    </row>
    <row r="108" spans="1:24" ht="20.25" customHeight="1">
      <c r="A108" s="1112"/>
      <c r="B108" s="1111"/>
      <c r="C108" s="262" t="s">
        <v>14</v>
      </c>
      <c r="D108" s="895">
        <v>0</v>
      </c>
      <c r="E108" s="895">
        <v>0</v>
      </c>
      <c r="F108" s="895">
        <v>0</v>
      </c>
      <c r="G108" s="895">
        <v>0</v>
      </c>
      <c r="H108" s="895">
        <v>0</v>
      </c>
      <c r="I108" s="895">
        <v>0</v>
      </c>
      <c r="J108" s="263">
        <f t="shared" si="27"/>
        <v>0</v>
      </c>
      <c r="K108" s="513">
        <f>SUM(K106:K107)</f>
        <v>30</v>
      </c>
      <c r="L108" s="513">
        <f>SUM(L106:L107)</f>
        <v>24</v>
      </c>
      <c r="M108" s="513">
        <f>SUM(M106:M107)</f>
        <v>40</v>
      </c>
      <c r="N108" s="263">
        <f t="shared" si="28"/>
        <v>94</v>
      </c>
      <c r="O108" s="513">
        <v>0</v>
      </c>
      <c r="P108" s="513">
        <v>0</v>
      </c>
      <c r="Q108" s="513">
        <v>0</v>
      </c>
      <c r="R108" s="263">
        <f t="shared" si="29"/>
        <v>0</v>
      </c>
      <c r="S108" s="513">
        <f t="shared" si="30"/>
        <v>94</v>
      </c>
      <c r="T108" s="152">
        <f t="shared" si="23"/>
        <v>94</v>
      </c>
      <c r="U108" s="127"/>
      <c r="V108" s="127"/>
      <c r="W108" s="127"/>
      <c r="X108" s="127"/>
    </row>
    <row r="109" spans="1:24" ht="20.25" customHeight="1">
      <c r="A109" s="1112"/>
      <c r="B109" s="1111"/>
      <c r="C109" s="262" t="s">
        <v>16</v>
      </c>
      <c r="D109" s="895">
        <v>0</v>
      </c>
      <c r="E109" s="895">
        <v>0</v>
      </c>
      <c r="F109" s="895">
        <v>0</v>
      </c>
      <c r="G109" s="895">
        <v>0</v>
      </c>
      <c r="H109" s="895">
        <v>0</v>
      </c>
      <c r="I109" s="895">
        <v>0</v>
      </c>
      <c r="J109" s="263">
        <f t="shared" si="27"/>
        <v>0</v>
      </c>
      <c r="K109" s="513">
        <v>1</v>
      </c>
      <c r="L109" s="513">
        <v>1</v>
      </c>
      <c r="M109" s="513">
        <v>1</v>
      </c>
      <c r="N109" s="263">
        <f t="shared" si="28"/>
        <v>3</v>
      </c>
      <c r="O109" s="513">
        <v>0</v>
      </c>
      <c r="P109" s="513">
        <v>0</v>
      </c>
      <c r="Q109" s="513">
        <v>0</v>
      </c>
      <c r="R109" s="263">
        <f t="shared" si="29"/>
        <v>0</v>
      </c>
      <c r="S109" s="513">
        <f t="shared" si="30"/>
        <v>3</v>
      </c>
      <c r="T109" s="152">
        <f t="shared" si="23"/>
        <v>3</v>
      </c>
      <c r="U109" s="127"/>
      <c r="V109" s="127"/>
      <c r="W109" s="127"/>
      <c r="X109" s="127"/>
    </row>
    <row r="110" spans="1:24" ht="20.25" customHeight="1">
      <c r="A110" s="1112">
        <v>25</v>
      </c>
      <c r="B110" s="1111" t="s">
        <v>689</v>
      </c>
      <c r="C110" s="262" t="s">
        <v>17</v>
      </c>
      <c r="D110" s="895">
        <v>0</v>
      </c>
      <c r="E110" s="895">
        <v>0</v>
      </c>
      <c r="F110" s="895">
        <v>0</v>
      </c>
      <c r="G110" s="263">
        <v>196</v>
      </c>
      <c r="H110" s="263">
        <v>91</v>
      </c>
      <c r="I110" s="263">
        <v>79</v>
      </c>
      <c r="J110" s="263">
        <f t="shared" si="27"/>
        <v>366</v>
      </c>
      <c r="K110" s="263">
        <v>42</v>
      </c>
      <c r="L110" s="263">
        <v>22</v>
      </c>
      <c r="M110" s="263">
        <v>13</v>
      </c>
      <c r="N110" s="263">
        <f t="shared" si="28"/>
        <v>77</v>
      </c>
      <c r="O110" s="513">
        <v>7</v>
      </c>
      <c r="P110" s="513">
        <v>2</v>
      </c>
      <c r="Q110" s="513">
        <v>2</v>
      </c>
      <c r="R110" s="263">
        <f t="shared" si="29"/>
        <v>11</v>
      </c>
      <c r="S110" s="513">
        <f t="shared" si="30"/>
        <v>454</v>
      </c>
      <c r="T110" s="152">
        <f t="shared" si="23"/>
        <v>454</v>
      </c>
      <c r="U110" s="127"/>
      <c r="V110" s="127"/>
      <c r="W110" s="127"/>
      <c r="X110" s="127"/>
    </row>
    <row r="111" spans="1:24" ht="20.25" customHeight="1">
      <c r="A111" s="1112"/>
      <c r="B111" s="1111"/>
      <c r="C111" s="262" t="s">
        <v>18</v>
      </c>
      <c r="D111" s="895">
        <v>0</v>
      </c>
      <c r="E111" s="895">
        <v>0</v>
      </c>
      <c r="F111" s="895">
        <v>0</v>
      </c>
      <c r="G111" s="263">
        <v>116</v>
      </c>
      <c r="H111" s="263">
        <v>108</v>
      </c>
      <c r="I111" s="263">
        <v>90</v>
      </c>
      <c r="J111" s="263">
        <f t="shared" si="27"/>
        <v>314</v>
      </c>
      <c r="K111" s="263">
        <v>84</v>
      </c>
      <c r="L111" s="263">
        <v>50</v>
      </c>
      <c r="M111" s="263">
        <v>36</v>
      </c>
      <c r="N111" s="263">
        <f t="shared" si="28"/>
        <v>170</v>
      </c>
      <c r="O111" s="513">
        <v>10</v>
      </c>
      <c r="P111" s="513">
        <v>10</v>
      </c>
      <c r="Q111" s="513">
        <v>6</v>
      </c>
      <c r="R111" s="263">
        <f t="shared" si="29"/>
        <v>26</v>
      </c>
      <c r="S111" s="513">
        <f t="shared" si="30"/>
        <v>510</v>
      </c>
      <c r="T111" s="152">
        <f t="shared" si="23"/>
        <v>510</v>
      </c>
      <c r="U111" s="127"/>
      <c r="V111" s="127"/>
      <c r="W111" s="127"/>
      <c r="X111" s="127"/>
    </row>
    <row r="112" spans="1:24" ht="20.25" customHeight="1">
      <c r="A112" s="1112"/>
      <c r="B112" s="1111"/>
      <c r="C112" s="262" t="s">
        <v>14</v>
      </c>
      <c r="D112" s="895">
        <v>0</v>
      </c>
      <c r="E112" s="895">
        <v>0</v>
      </c>
      <c r="F112" s="895">
        <v>0</v>
      </c>
      <c r="G112" s="263">
        <f>SUM(G110:G111)</f>
        <v>312</v>
      </c>
      <c r="H112" s="263">
        <f>SUM(H110:H111)</f>
        <v>199</v>
      </c>
      <c r="I112" s="263">
        <f>SUM(I110:I111)</f>
        <v>169</v>
      </c>
      <c r="J112" s="263">
        <f t="shared" si="27"/>
        <v>680</v>
      </c>
      <c r="K112" s="263">
        <f>SUM(K110:K111)</f>
        <v>126</v>
      </c>
      <c r="L112" s="263">
        <f>SUM(L110:L111)</f>
        <v>72</v>
      </c>
      <c r="M112" s="263">
        <f>SUM(M110:M111)</f>
        <v>49</v>
      </c>
      <c r="N112" s="263">
        <f t="shared" si="28"/>
        <v>247</v>
      </c>
      <c r="O112" s="513">
        <f>SUM(O110:O111)</f>
        <v>17</v>
      </c>
      <c r="P112" s="513">
        <f>SUM(P110:P111)</f>
        <v>12</v>
      </c>
      <c r="Q112" s="513">
        <f>SUM(Q110:Q111)</f>
        <v>8</v>
      </c>
      <c r="R112" s="263">
        <f t="shared" si="29"/>
        <v>37</v>
      </c>
      <c r="S112" s="513">
        <f t="shared" si="30"/>
        <v>964</v>
      </c>
      <c r="T112" s="152">
        <f t="shared" si="23"/>
        <v>964</v>
      </c>
      <c r="U112" s="127"/>
      <c r="V112" s="127"/>
      <c r="W112" s="127"/>
      <c r="X112" s="127"/>
    </row>
    <row r="113" spans="1:24" ht="20.25" customHeight="1">
      <c r="A113" s="1112"/>
      <c r="B113" s="1111"/>
      <c r="C113" s="262" t="s">
        <v>16</v>
      </c>
      <c r="D113" s="895">
        <v>0</v>
      </c>
      <c r="E113" s="895">
        <v>0</v>
      </c>
      <c r="F113" s="895">
        <v>0</v>
      </c>
      <c r="G113" s="263">
        <v>7</v>
      </c>
      <c r="H113" s="263">
        <v>6</v>
      </c>
      <c r="I113" s="263">
        <v>4</v>
      </c>
      <c r="J113" s="263">
        <f t="shared" si="27"/>
        <v>17</v>
      </c>
      <c r="K113" s="263">
        <v>3</v>
      </c>
      <c r="L113" s="263">
        <v>2</v>
      </c>
      <c r="M113" s="263">
        <v>1</v>
      </c>
      <c r="N113" s="263">
        <f t="shared" si="28"/>
        <v>6</v>
      </c>
      <c r="O113" s="513">
        <v>1</v>
      </c>
      <c r="P113" s="513">
        <v>1</v>
      </c>
      <c r="Q113" s="513">
        <v>1</v>
      </c>
      <c r="R113" s="263">
        <f t="shared" si="29"/>
        <v>3</v>
      </c>
      <c r="S113" s="513">
        <f t="shared" si="30"/>
        <v>26</v>
      </c>
      <c r="T113" s="152">
        <f t="shared" si="23"/>
        <v>26</v>
      </c>
      <c r="U113" s="127"/>
      <c r="V113" s="127"/>
      <c r="W113" s="127"/>
      <c r="X113" s="127"/>
    </row>
    <row r="114" spans="1:24" ht="20.25" customHeight="1">
      <c r="A114" s="1112">
        <v>26</v>
      </c>
      <c r="B114" s="1111" t="s">
        <v>690</v>
      </c>
      <c r="C114" s="262" t="s">
        <v>17</v>
      </c>
      <c r="D114" s="895">
        <v>0</v>
      </c>
      <c r="E114" s="895">
        <v>0</v>
      </c>
      <c r="F114" s="895">
        <v>0</v>
      </c>
      <c r="G114" s="263">
        <v>0</v>
      </c>
      <c r="H114" s="263">
        <v>10</v>
      </c>
      <c r="I114" s="263">
        <v>13</v>
      </c>
      <c r="J114" s="263">
        <f t="shared" si="27"/>
        <v>23</v>
      </c>
      <c r="K114" s="263">
        <v>15</v>
      </c>
      <c r="L114" s="263">
        <v>16</v>
      </c>
      <c r="M114" s="263">
        <v>11</v>
      </c>
      <c r="N114" s="263">
        <f t="shared" si="28"/>
        <v>42</v>
      </c>
      <c r="O114" s="263">
        <v>15</v>
      </c>
      <c r="P114" s="513">
        <v>0</v>
      </c>
      <c r="Q114" s="513">
        <v>0</v>
      </c>
      <c r="R114" s="263">
        <f t="shared" si="29"/>
        <v>15</v>
      </c>
      <c r="S114" s="513">
        <f t="shared" si="30"/>
        <v>80</v>
      </c>
      <c r="T114" s="152">
        <f t="shared" si="23"/>
        <v>80</v>
      </c>
      <c r="U114" s="127"/>
      <c r="V114" s="127"/>
      <c r="W114" s="127"/>
      <c r="X114" s="127"/>
    </row>
    <row r="115" spans="1:24" ht="20.25" customHeight="1">
      <c r="A115" s="1112"/>
      <c r="B115" s="1111"/>
      <c r="C115" s="262" t="s">
        <v>18</v>
      </c>
      <c r="D115" s="895">
        <v>0</v>
      </c>
      <c r="E115" s="895">
        <v>0</v>
      </c>
      <c r="F115" s="895">
        <v>0</v>
      </c>
      <c r="G115" s="263">
        <v>0</v>
      </c>
      <c r="H115" s="263">
        <v>6</v>
      </c>
      <c r="I115" s="263">
        <v>10</v>
      </c>
      <c r="J115" s="263">
        <f t="shared" si="27"/>
        <v>16</v>
      </c>
      <c r="K115" s="263">
        <v>10</v>
      </c>
      <c r="L115" s="263">
        <v>9</v>
      </c>
      <c r="M115" s="263">
        <v>8</v>
      </c>
      <c r="N115" s="263">
        <f t="shared" si="28"/>
        <v>27</v>
      </c>
      <c r="O115" s="263">
        <v>4</v>
      </c>
      <c r="P115" s="513">
        <v>2</v>
      </c>
      <c r="Q115" s="513">
        <v>0</v>
      </c>
      <c r="R115" s="263">
        <f t="shared" si="29"/>
        <v>6</v>
      </c>
      <c r="S115" s="513">
        <f t="shared" si="30"/>
        <v>49</v>
      </c>
      <c r="T115" s="152">
        <f t="shared" si="23"/>
        <v>49</v>
      </c>
      <c r="U115" s="127"/>
      <c r="V115" s="127"/>
      <c r="W115" s="127"/>
      <c r="X115" s="127"/>
    </row>
    <row r="116" spans="1:24" ht="20.25" customHeight="1">
      <c r="A116" s="1112"/>
      <c r="B116" s="1111"/>
      <c r="C116" s="262" t="s">
        <v>14</v>
      </c>
      <c r="D116" s="895">
        <v>0</v>
      </c>
      <c r="E116" s="895">
        <v>0</v>
      </c>
      <c r="F116" s="895">
        <v>0</v>
      </c>
      <c r="G116" s="263">
        <v>0</v>
      </c>
      <c r="H116" s="263">
        <f aca="true" t="shared" si="31" ref="H116:O116">SUM(H114:H115)</f>
        <v>16</v>
      </c>
      <c r="I116" s="263">
        <f t="shared" si="31"/>
        <v>23</v>
      </c>
      <c r="J116" s="263">
        <f t="shared" si="27"/>
        <v>39</v>
      </c>
      <c r="K116" s="263">
        <f t="shared" si="31"/>
        <v>25</v>
      </c>
      <c r="L116" s="263">
        <f t="shared" si="31"/>
        <v>25</v>
      </c>
      <c r="M116" s="263">
        <f t="shared" si="31"/>
        <v>19</v>
      </c>
      <c r="N116" s="263">
        <f t="shared" si="28"/>
        <v>69</v>
      </c>
      <c r="O116" s="263">
        <f t="shared" si="31"/>
        <v>19</v>
      </c>
      <c r="P116" s="513">
        <f>SUM(P115)</f>
        <v>2</v>
      </c>
      <c r="Q116" s="513">
        <v>0</v>
      </c>
      <c r="R116" s="263">
        <f t="shared" si="29"/>
        <v>21</v>
      </c>
      <c r="S116" s="513">
        <f t="shared" si="30"/>
        <v>129</v>
      </c>
      <c r="T116" s="152">
        <f t="shared" si="23"/>
        <v>129</v>
      </c>
      <c r="U116" s="127"/>
      <c r="V116" s="127"/>
      <c r="W116" s="127"/>
      <c r="X116" s="127"/>
    </row>
    <row r="117" spans="1:24" ht="20.25" customHeight="1">
      <c r="A117" s="1112"/>
      <c r="B117" s="1111"/>
      <c r="C117" s="262" t="s">
        <v>16</v>
      </c>
      <c r="D117" s="895">
        <v>0</v>
      </c>
      <c r="E117" s="895">
        <v>0</v>
      </c>
      <c r="F117" s="895">
        <v>0</v>
      </c>
      <c r="G117" s="263">
        <v>0</v>
      </c>
      <c r="H117" s="263">
        <v>1</v>
      </c>
      <c r="I117" s="263">
        <v>1</v>
      </c>
      <c r="J117" s="263">
        <f t="shared" si="27"/>
        <v>2</v>
      </c>
      <c r="K117" s="263">
        <v>1</v>
      </c>
      <c r="L117" s="263">
        <v>1</v>
      </c>
      <c r="M117" s="263">
        <v>1</v>
      </c>
      <c r="N117" s="263">
        <f t="shared" si="28"/>
        <v>3</v>
      </c>
      <c r="O117" s="263">
        <v>1</v>
      </c>
      <c r="P117" s="263">
        <v>1</v>
      </c>
      <c r="Q117" s="263">
        <v>0</v>
      </c>
      <c r="R117" s="263">
        <f t="shared" si="29"/>
        <v>2</v>
      </c>
      <c r="S117" s="513">
        <f t="shared" si="30"/>
        <v>7</v>
      </c>
      <c r="T117" s="152">
        <f t="shared" si="23"/>
        <v>7</v>
      </c>
      <c r="U117" s="127"/>
      <c r="V117" s="127"/>
      <c r="W117" s="127"/>
      <c r="X117" s="127"/>
    </row>
    <row r="118" spans="1:20" ht="21" customHeight="1">
      <c r="A118" s="1120" t="s">
        <v>745</v>
      </c>
      <c r="B118" s="1120"/>
      <c r="C118" s="876" t="s">
        <v>17</v>
      </c>
      <c r="D118" s="877">
        <v>0</v>
      </c>
      <c r="E118" s="877">
        <v>0</v>
      </c>
      <c r="F118" s="877">
        <v>0</v>
      </c>
      <c r="G118" s="542">
        <f>SUM(G86,G90,G94,G98,G102,G106,G110,G114)</f>
        <v>282</v>
      </c>
      <c r="H118" s="542">
        <f aca="true" t="shared" si="32" ref="H118:S118">SUM(H86,H90,H94,H98,H102,H106,H110,H114)</f>
        <v>273</v>
      </c>
      <c r="I118" s="542">
        <f t="shared" si="32"/>
        <v>337</v>
      </c>
      <c r="J118" s="542">
        <f t="shared" si="32"/>
        <v>892</v>
      </c>
      <c r="K118" s="542">
        <f t="shared" si="32"/>
        <v>233</v>
      </c>
      <c r="L118" s="542">
        <f t="shared" si="32"/>
        <v>236</v>
      </c>
      <c r="M118" s="542">
        <f t="shared" si="32"/>
        <v>181</v>
      </c>
      <c r="N118" s="542">
        <f t="shared" si="32"/>
        <v>650</v>
      </c>
      <c r="O118" s="542">
        <f t="shared" si="32"/>
        <v>96</v>
      </c>
      <c r="P118" s="542">
        <f t="shared" si="32"/>
        <v>59</v>
      </c>
      <c r="Q118" s="542">
        <f t="shared" si="32"/>
        <v>35</v>
      </c>
      <c r="R118" s="542">
        <f t="shared" si="32"/>
        <v>190</v>
      </c>
      <c r="S118" s="542">
        <f t="shared" si="32"/>
        <v>1732</v>
      </c>
      <c r="T118" s="152">
        <f t="shared" si="23"/>
        <v>1732</v>
      </c>
    </row>
    <row r="119" spans="1:20" ht="20.25" customHeight="1">
      <c r="A119" s="1120"/>
      <c r="B119" s="1120"/>
      <c r="C119" s="876" t="s">
        <v>18</v>
      </c>
      <c r="D119" s="877">
        <v>0</v>
      </c>
      <c r="E119" s="877">
        <v>0</v>
      </c>
      <c r="F119" s="877">
        <v>0</v>
      </c>
      <c r="G119" s="542">
        <f aca="true" t="shared" si="33" ref="G119:S121">SUM(G87,G91,G95,G99,G103,G107,G111,G115)</f>
        <v>159</v>
      </c>
      <c r="H119" s="542">
        <f t="shared" si="33"/>
        <v>245</v>
      </c>
      <c r="I119" s="542">
        <f t="shared" si="33"/>
        <v>322</v>
      </c>
      <c r="J119" s="542">
        <f t="shared" si="33"/>
        <v>726</v>
      </c>
      <c r="K119" s="542">
        <f t="shared" si="33"/>
        <v>312</v>
      </c>
      <c r="L119" s="542">
        <f t="shared" si="33"/>
        <v>276</v>
      </c>
      <c r="M119" s="542">
        <f t="shared" si="33"/>
        <v>212</v>
      </c>
      <c r="N119" s="542">
        <f t="shared" si="33"/>
        <v>800</v>
      </c>
      <c r="O119" s="542">
        <f t="shared" si="33"/>
        <v>150</v>
      </c>
      <c r="P119" s="542">
        <f t="shared" si="33"/>
        <v>112</v>
      </c>
      <c r="Q119" s="542">
        <f t="shared" si="33"/>
        <v>76</v>
      </c>
      <c r="R119" s="542">
        <f t="shared" si="33"/>
        <v>338</v>
      </c>
      <c r="S119" s="542">
        <f t="shared" si="33"/>
        <v>1864</v>
      </c>
      <c r="T119" s="152">
        <f t="shared" si="23"/>
        <v>1864</v>
      </c>
    </row>
    <row r="120" spans="1:20" ht="20.25" customHeight="1">
      <c r="A120" s="1120"/>
      <c r="B120" s="1120"/>
      <c r="C120" s="876" t="s">
        <v>14</v>
      </c>
      <c r="D120" s="877">
        <v>0</v>
      </c>
      <c r="E120" s="877">
        <v>0</v>
      </c>
      <c r="F120" s="877">
        <v>0</v>
      </c>
      <c r="G120" s="542">
        <f t="shared" si="33"/>
        <v>441</v>
      </c>
      <c r="H120" s="542">
        <f t="shared" si="33"/>
        <v>518</v>
      </c>
      <c r="I120" s="542">
        <f t="shared" si="33"/>
        <v>659</v>
      </c>
      <c r="J120" s="542">
        <f t="shared" si="33"/>
        <v>1618</v>
      </c>
      <c r="K120" s="542">
        <f t="shared" si="33"/>
        <v>545</v>
      </c>
      <c r="L120" s="542">
        <f t="shared" si="33"/>
        <v>512</v>
      </c>
      <c r="M120" s="542">
        <f t="shared" si="33"/>
        <v>395</v>
      </c>
      <c r="N120" s="542">
        <f t="shared" si="33"/>
        <v>1452</v>
      </c>
      <c r="O120" s="542">
        <f t="shared" si="33"/>
        <v>448</v>
      </c>
      <c r="P120" s="542">
        <f t="shared" si="33"/>
        <v>171</v>
      </c>
      <c r="Q120" s="542">
        <f t="shared" si="33"/>
        <v>111</v>
      </c>
      <c r="R120" s="542">
        <f t="shared" si="33"/>
        <v>730</v>
      </c>
      <c r="S120" s="542">
        <f t="shared" si="33"/>
        <v>3800</v>
      </c>
      <c r="T120" s="152">
        <f t="shared" si="23"/>
        <v>3800</v>
      </c>
    </row>
    <row r="121" spans="1:20" ht="20.25" customHeight="1">
      <c r="A121" s="1120"/>
      <c r="B121" s="1120"/>
      <c r="C121" s="876" t="s">
        <v>16</v>
      </c>
      <c r="D121" s="877">
        <v>0</v>
      </c>
      <c r="E121" s="877">
        <v>0</v>
      </c>
      <c r="F121" s="877">
        <v>0</v>
      </c>
      <c r="G121" s="542">
        <f t="shared" si="33"/>
        <v>11</v>
      </c>
      <c r="H121" s="542">
        <f t="shared" si="33"/>
        <v>15</v>
      </c>
      <c r="I121" s="542">
        <f t="shared" si="33"/>
        <v>16</v>
      </c>
      <c r="J121" s="542">
        <f t="shared" si="33"/>
        <v>42</v>
      </c>
      <c r="K121" s="542">
        <f t="shared" si="33"/>
        <v>16</v>
      </c>
      <c r="L121" s="542">
        <f t="shared" si="33"/>
        <v>14</v>
      </c>
      <c r="M121" s="542">
        <f t="shared" si="33"/>
        <v>12</v>
      </c>
      <c r="N121" s="542">
        <f t="shared" si="33"/>
        <v>42</v>
      </c>
      <c r="O121" s="542">
        <f t="shared" si="33"/>
        <v>8</v>
      </c>
      <c r="P121" s="542">
        <f t="shared" si="33"/>
        <v>6</v>
      </c>
      <c r="Q121" s="542">
        <f t="shared" si="33"/>
        <v>5</v>
      </c>
      <c r="R121" s="542">
        <f t="shared" si="33"/>
        <v>19</v>
      </c>
      <c r="S121" s="542">
        <f t="shared" si="33"/>
        <v>103</v>
      </c>
      <c r="T121" s="152">
        <f t="shared" si="23"/>
        <v>103</v>
      </c>
    </row>
    <row r="122" spans="1:20" ht="20.25" customHeight="1">
      <c r="A122" s="1121">
        <v>27</v>
      </c>
      <c r="B122" s="1117" t="s">
        <v>362</v>
      </c>
      <c r="C122" s="881" t="s">
        <v>17</v>
      </c>
      <c r="D122" s="263">
        <v>35</v>
      </c>
      <c r="E122" s="882">
        <v>51</v>
      </c>
      <c r="F122" s="882">
        <v>54</v>
      </c>
      <c r="G122" s="882">
        <v>21</v>
      </c>
      <c r="H122" s="882">
        <v>0</v>
      </c>
      <c r="I122" s="882">
        <v>0</v>
      </c>
      <c r="J122" s="882">
        <f>SUM(D122:I122)</f>
        <v>161</v>
      </c>
      <c r="K122" s="882">
        <v>34</v>
      </c>
      <c r="L122" s="882">
        <v>34</v>
      </c>
      <c r="M122" s="882">
        <v>34</v>
      </c>
      <c r="N122" s="882">
        <f>SUM(K122:M122)</f>
        <v>102</v>
      </c>
      <c r="O122" s="882">
        <v>19</v>
      </c>
      <c r="P122" s="882">
        <v>0</v>
      </c>
      <c r="Q122" s="882">
        <v>8</v>
      </c>
      <c r="R122" s="882">
        <v>27</v>
      </c>
      <c r="S122" s="882">
        <f>J122+N122+R122</f>
        <v>290</v>
      </c>
      <c r="T122" s="152">
        <f t="shared" si="23"/>
        <v>290</v>
      </c>
    </row>
    <row r="123" spans="1:20" ht="20.25" customHeight="1">
      <c r="A123" s="1121"/>
      <c r="B123" s="1117"/>
      <c r="C123" s="881" t="s">
        <v>18</v>
      </c>
      <c r="D123" s="882">
        <v>35</v>
      </c>
      <c r="E123" s="882">
        <v>56</v>
      </c>
      <c r="F123" s="882">
        <v>90</v>
      </c>
      <c r="G123" s="882">
        <v>90</v>
      </c>
      <c r="H123" s="882">
        <v>0</v>
      </c>
      <c r="I123" s="882">
        <v>0</v>
      </c>
      <c r="J123" s="882">
        <f aca="true" t="shared" si="34" ref="J123:J137">SUM(D123:I123)</f>
        <v>271</v>
      </c>
      <c r="K123" s="882">
        <v>79</v>
      </c>
      <c r="L123" s="263">
        <v>49</v>
      </c>
      <c r="M123" s="263">
        <v>28</v>
      </c>
      <c r="N123" s="882">
        <f aca="true" t="shared" si="35" ref="N123:N137">SUM(K123:M123)</f>
        <v>156</v>
      </c>
      <c r="O123" s="882">
        <v>39</v>
      </c>
      <c r="P123" s="882">
        <v>23</v>
      </c>
      <c r="Q123" s="882">
        <v>14</v>
      </c>
      <c r="R123" s="882">
        <v>76</v>
      </c>
      <c r="S123" s="882">
        <f aca="true" t="shared" si="36" ref="S123:S137">J123+N123+R123</f>
        <v>503</v>
      </c>
      <c r="T123" s="152">
        <f t="shared" si="23"/>
        <v>503</v>
      </c>
    </row>
    <row r="124" spans="1:20" ht="20.25" customHeight="1">
      <c r="A124" s="1121"/>
      <c r="B124" s="1117"/>
      <c r="C124" s="881" t="s">
        <v>14</v>
      </c>
      <c r="D124" s="882">
        <v>70</v>
      </c>
      <c r="E124" s="882">
        <v>107</v>
      </c>
      <c r="F124" s="882">
        <v>144</v>
      </c>
      <c r="G124" s="882">
        <v>70</v>
      </c>
      <c r="H124" s="882">
        <v>0</v>
      </c>
      <c r="I124" s="882">
        <v>0</v>
      </c>
      <c r="J124" s="882">
        <f t="shared" si="34"/>
        <v>391</v>
      </c>
      <c r="K124" s="882">
        <v>113</v>
      </c>
      <c r="L124" s="263">
        <v>84</v>
      </c>
      <c r="M124" s="263">
        <v>40</v>
      </c>
      <c r="N124" s="882">
        <f t="shared" si="35"/>
        <v>237</v>
      </c>
      <c r="O124" s="882">
        <v>58</v>
      </c>
      <c r="P124" s="882">
        <v>23</v>
      </c>
      <c r="Q124" s="882">
        <v>22</v>
      </c>
      <c r="R124" s="882">
        <v>103</v>
      </c>
      <c r="S124" s="882">
        <f t="shared" si="36"/>
        <v>731</v>
      </c>
      <c r="T124" s="152">
        <f t="shared" si="23"/>
        <v>731</v>
      </c>
    </row>
    <row r="125" spans="1:20" ht="20.25" customHeight="1">
      <c r="A125" s="1121"/>
      <c r="B125" s="1117"/>
      <c r="C125" s="881" t="s">
        <v>16</v>
      </c>
      <c r="D125" s="882">
        <v>2</v>
      </c>
      <c r="E125" s="882">
        <v>2</v>
      </c>
      <c r="F125" s="882">
        <v>3</v>
      </c>
      <c r="G125" s="882">
        <v>3</v>
      </c>
      <c r="H125" s="882">
        <v>0</v>
      </c>
      <c r="I125" s="882">
        <v>0</v>
      </c>
      <c r="J125" s="882">
        <f t="shared" si="34"/>
        <v>10</v>
      </c>
      <c r="K125" s="882">
        <v>3</v>
      </c>
      <c r="L125" s="263">
        <v>2</v>
      </c>
      <c r="M125" s="263">
        <v>1</v>
      </c>
      <c r="N125" s="882">
        <f t="shared" si="35"/>
        <v>6</v>
      </c>
      <c r="O125" s="882">
        <v>1</v>
      </c>
      <c r="P125" s="882">
        <v>1</v>
      </c>
      <c r="Q125" s="882">
        <v>1</v>
      </c>
      <c r="R125" s="882">
        <v>3</v>
      </c>
      <c r="S125" s="882">
        <f t="shared" si="36"/>
        <v>19</v>
      </c>
      <c r="T125" s="152">
        <f t="shared" si="23"/>
        <v>19</v>
      </c>
    </row>
    <row r="126" spans="1:20" ht="21" customHeight="1">
      <c r="A126" s="1121">
        <v>28</v>
      </c>
      <c r="B126" s="1117" t="s">
        <v>366</v>
      </c>
      <c r="C126" s="881" t="s">
        <v>17</v>
      </c>
      <c r="D126" s="882">
        <v>0</v>
      </c>
      <c r="E126" s="882">
        <v>0</v>
      </c>
      <c r="F126" s="882">
        <v>0</v>
      </c>
      <c r="G126" s="882">
        <v>0</v>
      </c>
      <c r="H126" s="882">
        <v>0</v>
      </c>
      <c r="I126" s="882">
        <v>0</v>
      </c>
      <c r="J126" s="882">
        <f t="shared" si="34"/>
        <v>0</v>
      </c>
      <c r="K126" s="263">
        <v>102</v>
      </c>
      <c r="L126" s="263">
        <v>69</v>
      </c>
      <c r="M126" s="263">
        <v>62</v>
      </c>
      <c r="N126" s="882">
        <f t="shared" si="35"/>
        <v>233</v>
      </c>
      <c r="O126" s="263">
        <v>53</v>
      </c>
      <c r="P126" s="263">
        <v>37</v>
      </c>
      <c r="Q126" s="263">
        <v>21</v>
      </c>
      <c r="R126" s="882">
        <v>111</v>
      </c>
      <c r="S126" s="882">
        <f t="shared" si="36"/>
        <v>344</v>
      </c>
      <c r="T126" s="152">
        <f t="shared" si="23"/>
        <v>344</v>
      </c>
    </row>
    <row r="127" spans="1:20" ht="20.25" customHeight="1">
      <c r="A127" s="1121"/>
      <c r="B127" s="1117"/>
      <c r="C127" s="881" t="s">
        <v>18</v>
      </c>
      <c r="D127" s="882">
        <v>0</v>
      </c>
      <c r="E127" s="882">
        <v>0</v>
      </c>
      <c r="F127" s="882">
        <v>0</v>
      </c>
      <c r="G127" s="882">
        <v>0</v>
      </c>
      <c r="H127" s="882">
        <v>0</v>
      </c>
      <c r="I127" s="882">
        <v>0</v>
      </c>
      <c r="J127" s="882">
        <f t="shared" si="34"/>
        <v>0</v>
      </c>
      <c r="K127" s="263">
        <v>123</v>
      </c>
      <c r="L127" s="263">
        <v>88</v>
      </c>
      <c r="M127" s="263">
        <v>116</v>
      </c>
      <c r="N127" s="882">
        <f t="shared" si="35"/>
        <v>327</v>
      </c>
      <c r="O127" s="263">
        <v>99</v>
      </c>
      <c r="P127" s="263">
        <v>71</v>
      </c>
      <c r="Q127" s="263">
        <v>50</v>
      </c>
      <c r="R127" s="882">
        <v>220</v>
      </c>
      <c r="S127" s="882">
        <f t="shared" si="36"/>
        <v>547</v>
      </c>
      <c r="T127" s="152">
        <f t="shared" si="23"/>
        <v>547</v>
      </c>
    </row>
    <row r="128" spans="1:20" ht="20.25" customHeight="1">
      <c r="A128" s="1121"/>
      <c r="B128" s="1117"/>
      <c r="C128" s="881" t="s">
        <v>14</v>
      </c>
      <c r="D128" s="882">
        <v>0</v>
      </c>
      <c r="E128" s="882">
        <v>0</v>
      </c>
      <c r="F128" s="882">
        <v>0</v>
      </c>
      <c r="G128" s="882">
        <v>0</v>
      </c>
      <c r="H128" s="882">
        <v>0</v>
      </c>
      <c r="I128" s="882">
        <v>0</v>
      </c>
      <c r="J128" s="882">
        <f t="shared" si="34"/>
        <v>0</v>
      </c>
      <c r="K128" s="263">
        <v>225</v>
      </c>
      <c r="L128" s="263">
        <v>157</v>
      </c>
      <c r="M128" s="263">
        <v>178</v>
      </c>
      <c r="N128" s="882">
        <f t="shared" si="35"/>
        <v>560</v>
      </c>
      <c r="O128" s="263">
        <v>152</v>
      </c>
      <c r="P128" s="263">
        <v>108</v>
      </c>
      <c r="Q128" s="263">
        <v>71</v>
      </c>
      <c r="R128" s="882">
        <v>331</v>
      </c>
      <c r="S128" s="882">
        <f t="shared" si="36"/>
        <v>891</v>
      </c>
      <c r="T128" s="152">
        <f t="shared" si="23"/>
        <v>891</v>
      </c>
    </row>
    <row r="129" spans="1:20" ht="20.25" customHeight="1">
      <c r="A129" s="1121"/>
      <c r="B129" s="1117"/>
      <c r="C129" s="881" t="s">
        <v>16</v>
      </c>
      <c r="D129" s="882">
        <v>0</v>
      </c>
      <c r="E129" s="882">
        <v>0</v>
      </c>
      <c r="F129" s="882">
        <v>0</v>
      </c>
      <c r="G129" s="882">
        <v>0</v>
      </c>
      <c r="H129" s="882">
        <v>0</v>
      </c>
      <c r="I129" s="882">
        <v>0</v>
      </c>
      <c r="J129" s="882">
        <f t="shared" si="34"/>
        <v>0</v>
      </c>
      <c r="K129" s="263">
        <v>5</v>
      </c>
      <c r="L129" s="263">
        <v>4</v>
      </c>
      <c r="M129" s="263">
        <v>4</v>
      </c>
      <c r="N129" s="882">
        <f t="shared" si="35"/>
        <v>13</v>
      </c>
      <c r="O129" s="263">
        <v>4</v>
      </c>
      <c r="P129" s="263">
        <v>3</v>
      </c>
      <c r="Q129" s="263">
        <v>3</v>
      </c>
      <c r="R129" s="882">
        <v>10</v>
      </c>
      <c r="S129" s="882">
        <f t="shared" si="36"/>
        <v>23</v>
      </c>
      <c r="T129" s="152">
        <f t="shared" si="23"/>
        <v>23</v>
      </c>
    </row>
    <row r="130" spans="1:20" ht="20.25" customHeight="1">
      <c r="A130" s="1112">
        <v>29</v>
      </c>
      <c r="B130" s="1118" t="s">
        <v>371</v>
      </c>
      <c r="C130" s="883" t="s">
        <v>17</v>
      </c>
      <c r="D130" s="882">
        <v>0</v>
      </c>
      <c r="E130" s="882">
        <v>0</v>
      </c>
      <c r="F130" s="263">
        <v>31</v>
      </c>
      <c r="G130" s="263">
        <v>33</v>
      </c>
      <c r="H130" s="513">
        <v>17</v>
      </c>
      <c r="I130" s="513">
        <v>10</v>
      </c>
      <c r="J130" s="882">
        <f t="shared" si="34"/>
        <v>91</v>
      </c>
      <c r="K130" s="513">
        <v>12</v>
      </c>
      <c r="L130" s="263">
        <v>1</v>
      </c>
      <c r="M130" s="263">
        <v>4</v>
      </c>
      <c r="N130" s="882">
        <f t="shared" si="35"/>
        <v>17</v>
      </c>
      <c r="O130" s="513">
        <v>5</v>
      </c>
      <c r="P130" s="513">
        <v>0</v>
      </c>
      <c r="Q130" s="513">
        <v>0</v>
      </c>
      <c r="R130" s="513">
        <f>SUM(O130:Q130)</f>
        <v>5</v>
      </c>
      <c r="S130" s="882">
        <f t="shared" si="36"/>
        <v>113</v>
      </c>
      <c r="T130" s="152">
        <f t="shared" si="23"/>
        <v>113</v>
      </c>
    </row>
    <row r="131" spans="1:20" ht="20.25" customHeight="1">
      <c r="A131" s="1112"/>
      <c r="B131" s="1118"/>
      <c r="C131" s="883" t="s">
        <v>18</v>
      </c>
      <c r="D131" s="882">
        <v>0</v>
      </c>
      <c r="E131" s="882">
        <v>0</v>
      </c>
      <c r="F131" s="263">
        <v>0</v>
      </c>
      <c r="G131" s="263">
        <v>16</v>
      </c>
      <c r="H131" s="513">
        <v>17</v>
      </c>
      <c r="I131" s="513">
        <v>9</v>
      </c>
      <c r="J131" s="882">
        <f t="shared" si="34"/>
        <v>42</v>
      </c>
      <c r="K131" s="513">
        <v>5</v>
      </c>
      <c r="L131" s="263">
        <v>6</v>
      </c>
      <c r="M131" s="263">
        <v>5</v>
      </c>
      <c r="N131" s="882">
        <f t="shared" si="35"/>
        <v>16</v>
      </c>
      <c r="O131" s="513">
        <v>0</v>
      </c>
      <c r="P131" s="513">
        <v>2</v>
      </c>
      <c r="Q131" s="513">
        <v>0</v>
      </c>
      <c r="R131" s="513">
        <f>SUM(P131:Q131)</f>
        <v>2</v>
      </c>
      <c r="S131" s="882">
        <f t="shared" si="36"/>
        <v>60</v>
      </c>
      <c r="T131" s="152">
        <f t="shared" si="23"/>
        <v>60</v>
      </c>
    </row>
    <row r="132" spans="1:20" ht="20.25" customHeight="1">
      <c r="A132" s="1112"/>
      <c r="B132" s="1118"/>
      <c r="C132" s="883" t="s">
        <v>14</v>
      </c>
      <c r="D132" s="882">
        <v>0</v>
      </c>
      <c r="E132" s="882">
        <v>0</v>
      </c>
      <c r="F132" s="263">
        <v>31</v>
      </c>
      <c r="G132" s="263">
        <v>49</v>
      </c>
      <c r="H132" s="513">
        <v>34</v>
      </c>
      <c r="I132" s="513">
        <v>19</v>
      </c>
      <c r="J132" s="882">
        <f t="shared" si="34"/>
        <v>133</v>
      </c>
      <c r="K132" s="513">
        <v>17</v>
      </c>
      <c r="L132" s="263">
        <v>7</v>
      </c>
      <c r="M132" s="263">
        <v>9</v>
      </c>
      <c r="N132" s="882">
        <f t="shared" si="35"/>
        <v>33</v>
      </c>
      <c r="O132" s="513">
        <v>5</v>
      </c>
      <c r="P132" s="513">
        <v>2</v>
      </c>
      <c r="Q132" s="513">
        <v>0</v>
      </c>
      <c r="R132" s="513">
        <f>SUM(O132:Q132)</f>
        <v>7</v>
      </c>
      <c r="S132" s="882">
        <f t="shared" si="36"/>
        <v>173</v>
      </c>
      <c r="T132" s="152">
        <f t="shared" si="23"/>
        <v>173</v>
      </c>
    </row>
    <row r="133" spans="1:20" ht="20.25" customHeight="1">
      <c r="A133" s="1112"/>
      <c r="B133" s="1118"/>
      <c r="C133" s="883" t="s">
        <v>16</v>
      </c>
      <c r="D133" s="882">
        <v>0</v>
      </c>
      <c r="E133" s="882">
        <v>0</v>
      </c>
      <c r="F133" s="263">
        <v>1</v>
      </c>
      <c r="G133" s="263">
        <v>1</v>
      </c>
      <c r="H133" s="513">
        <v>1</v>
      </c>
      <c r="I133" s="513">
        <v>1</v>
      </c>
      <c r="J133" s="882">
        <f t="shared" si="34"/>
        <v>4</v>
      </c>
      <c r="K133" s="513">
        <v>1</v>
      </c>
      <c r="L133" s="263">
        <v>1</v>
      </c>
      <c r="M133" s="263">
        <v>1</v>
      </c>
      <c r="N133" s="882">
        <f t="shared" si="35"/>
        <v>3</v>
      </c>
      <c r="O133" s="263">
        <v>1</v>
      </c>
      <c r="P133" s="263">
        <v>1</v>
      </c>
      <c r="Q133" s="263">
        <v>0</v>
      </c>
      <c r="R133" s="263">
        <v>2</v>
      </c>
      <c r="S133" s="882">
        <f t="shared" si="36"/>
        <v>9</v>
      </c>
      <c r="T133" s="152">
        <f t="shared" si="23"/>
        <v>9</v>
      </c>
    </row>
    <row r="134" spans="1:20" ht="20.25" customHeight="1">
      <c r="A134" s="1121">
        <v>30</v>
      </c>
      <c r="B134" s="1117" t="s">
        <v>376</v>
      </c>
      <c r="C134" s="881" t="s">
        <v>17</v>
      </c>
      <c r="D134" s="882">
        <v>0</v>
      </c>
      <c r="E134" s="882">
        <v>0</v>
      </c>
      <c r="F134" s="882">
        <v>0</v>
      </c>
      <c r="G134" s="882">
        <v>0</v>
      </c>
      <c r="H134" s="882">
        <v>0</v>
      </c>
      <c r="I134" s="882">
        <v>0</v>
      </c>
      <c r="J134" s="882">
        <f t="shared" si="34"/>
        <v>0</v>
      </c>
      <c r="K134" s="882">
        <v>40</v>
      </c>
      <c r="L134" s="263">
        <v>67</v>
      </c>
      <c r="M134" s="263">
        <v>85</v>
      </c>
      <c r="N134" s="882">
        <f t="shared" si="35"/>
        <v>192</v>
      </c>
      <c r="O134" s="263">
        <v>38</v>
      </c>
      <c r="P134" s="263">
        <v>20</v>
      </c>
      <c r="Q134" s="263">
        <v>11</v>
      </c>
      <c r="R134" s="263">
        <v>69</v>
      </c>
      <c r="S134" s="882">
        <f t="shared" si="36"/>
        <v>261</v>
      </c>
      <c r="T134" s="152">
        <f aca="true" t="shared" si="37" ref="T134:T197">J134+N134+R134</f>
        <v>261</v>
      </c>
    </row>
    <row r="135" spans="1:20" ht="20.25" customHeight="1">
      <c r="A135" s="1121"/>
      <c r="B135" s="1117"/>
      <c r="C135" s="881" t="s">
        <v>18</v>
      </c>
      <c r="D135" s="882">
        <v>0</v>
      </c>
      <c r="E135" s="882">
        <v>0</v>
      </c>
      <c r="F135" s="882">
        <v>0</v>
      </c>
      <c r="G135" s="882">
        <v>0</v>
      </c>
      <c r="H135" s="882">
        <v>0</v>
      </c>
      <c r="I135" s="882">
        <v>0</v>
      </c>
      <c r="J135" s="882">
        <f t="shared" si="34"/>
        <v>0</v>
      </c>
      <c r="K135" s="882">
        <v>56</v>
      </c>
      <c r="L135" s="263">
        <v>74</v>
      </c>
      <c r="M135" s="263">
        <v>88</v>
      </c>
      <c r="N135" s="882">
        <f t="shared" si="35"/>
        <v>218</v>
      </c>
      <c r="O135" s="263">
        <v>63</v>
      </c>
      <c r="P135" s="263">
        <v>38</v>
      </c>
      <c r="Q135" s="263">
        <v>58</v>
      </c>
      <c r="R135" s="263">
        <v>159</v>
      </c>
      <c r="S135" s="882">
        <f t="shared" si="36"/>
        <v>377</v>
      </c>
      <c r="T135" s="152">
        <f t="shared" si="37"/>
        <v>377</v>
      </c>
    </row>
    <row r="136" spans="1:20" ht="20.25" customHeight="1">
      <c r="A136" s="1121"/>
      <c r="B136" s="1117"/>
      <c r="C136" s="881" t="s">
        <v>14</v>
      </c>
      <c r="D136" s="882">
        <v>0</v>
      </c>
      <c r="E136" s="882">
        <v>0</v>
      </c>
      <c r="F136" s="882">
        <v>0</v>
      </c>
      <c r="G136" s="882">
        <v>0</v>
      </c>
      <c r="H136" s="882">
        <v>0</v>
      </c>
      <c r="I136" s="882">
        <v>0</v>
      </c>
      <c r="J136" s="882">
        <f t="shared" si="34"/>
        <v>0</v>
      </c>
      <c r="K136" s="882">
        <v>96</v>
      </c>
      <c r="L136" s="263">
        <v>141</v>
      </c>
      <c r="M136" s="263">
        <v>173</v>
      </c>
      <c r="N136" s="882">
        <f t="shared" si="35"/>
        <v>410</v>
      </c>
      <c r="O136" s="263">
        <v>101</v>
      </c>
      <c r="P136" s="263">
        <v>58</v>
      </c>
      <c r="Q136" s="263">
        <v>69</v>
      </c>
      <c r="R136" s="263">
        <v>228</v>
      </c>
      <c r="S136" s="882">
        <f t="shared" si="36"/>
        <v>638</v>
      </c>
      <c r="T136" s="152">
        <f t="shared" si="37"/>
        <v>638</v>
      </c>
    </row>
    <row r="137" spans="1:20" ht="20.25" customHeight="1">
      <c r="A137" s="1121"/>
      <c r="B137" s="1117"/>
      <c r="C137" s="881" t="s">
        <v>16</v>
      </c>
      <c r="D137" s="882">
        <v>0</v>
      </c>
      <c r="E137" s="882">
        <v>0</v>
      </c>
      <c r="F137" s="882">
        <v>0</v>
      </c>
      <c r="G137" s="882">
        <v>0</v>
      </c>
      <c r="H137" s="882">
        <v>0</v>
      </c>
      <c r="I137" s="882">
        <v>0</v>
      </c>
      <c r="J137" s="882">
        <f t="shared" si="34"/>
        <v>0</v>
      </c>
      <c r="K137" s="882">
        <v>3</v>
      </c>
      <c r="L137" s="263">
        <v>4</v>
      </c>
      <c r="M137" s="263">
        <v>4</v>
      </c>
      <c r="N137" s="882">
        <f t="shared" si="35"/>
        <v>11</v>
      </c>
      <c r="O137" s="263">
        <v>3</v>
      </c>
      <c r="P137" s="263">
        <v>2</v>
      </c>
      <c r="Q137" s="263">
        <v>2</v>
      </c>
      <c r="R137" s="263">
        <v>7</v>
      </c>
      <c r="S137" s="882">
        <f t="shared" si="36"/>
        <v>18</v>
      </c>
      <c r="T137" s="152">
        <f t="shared" si="37"/>
        <v>18</v>
      </c>
    </row>
    <row r="138" spans="1:20" ht="20.25" customHeight="1">
      <c r="A138" s="1119" t="s">
        <v>746</v>
      </c>
      <c r="B138" s="1119"/>
      <c r="C138" s="891" t="s">
        <v>17</v>
      </c>
      <c r="D138" s="897">
        <f>D134+D130+D126+D122</f>
        <v>35</v>
      </c>
      <c r="E138" s="897">
        <f aca="true" t="shared" si="38" ref="E138:S138">E134+E130+E126+E122</f>
        <v>51</v>
      </c>
      <c r="F138" s="897">
        <f t="shared" si="38"/>
        <v>85</v>
      </c>
      <c r="G138" s="897">
        <f t="shared" si="38"/>
        <v>54</v>
      </c>
      <c r="H138" s="897">
        <f t="shared" si="38"/>
        <v>17</v>
      </c>
      <c r="I138" s="897">
        <f t="shared" si="38"/>
        <v>10</v>
      </c>
      <c r="J138" s="897">
        <f t="shared" si="38"/>
        <v>252</v>
      </c>
      <c r="K138" s="897">
        <f t="shared" si="38"/>
        <v>188</v>
      </c>
      <c r="L138" s="897">
        <f t="shared" si="38"/>
        <v>171</v>
      </c>
      <c r="M138" s="897">
        <f t="shared" si="38"/>
        <v>185</v>
      </c>
      <c r="N138" s="897">
        <f t="shared" si="38"/>
        <v>544</v>
      </c>
      <c r="O138" s="897">
        <f t="shared" si="38"/>
        <v>115</v>
      </c>
      <c r="P138" s="897">
        <f t="shared" si="38"/>
        <v>57</v>
      </c>
      <c r="Q138" s="897">
        <f t="shared" si="38"/>
        <v>40</v>
      </c>
      <c r="R138" s="897">
        <f t="shared" si="38"/>
        <v>212</v>
      </c>
      <c r="S138" s="897">
        <f t="shared" si="38"/>
        <v>1008</v>
      </c>
      <c r="T138" s="152">
        <f t="shared" si="37"/>
        <v>1008</v>
      </c>
    </row>
    <row r="139" spans="1:20" ht="20.25" customHeight="1">
      <c r="A139" s="1119"/>
      <c r="B139" s="1119"/>
      <c r="C139" s="891" t="s">
        <v>18</v>
      </c>
      <c r="D139" s="897">
        <f>D135+D131+D127+D123</f>
        <v>35</v>
      </c>
      <c r="E139" s="897">
        <f aca="true" t="shared" si="39" ref="E139:S139">E135+E131+E127+E123</f>
        <v>56</v>
      </c>
      <c r="F139" s="897">
        <f t="shared" si="39"/>
        <v>90</v>
      </c>
      <c r="G139" s="897">
        <f t="shared" si="39"/>
        <v>106</v>
      </c>
      <c r="H139" s="897">
        <f t="shared" si="39"/>
        <v>17</v>
      </c>
      <c r="I139" s="897">
        <f t="shared" si="39"/>
        <v>9</v>
      </c>
      <c r="J139" s="897">
        <f t="shared" si="39"/>
        <v>313</v>
      </c>
      <c r="K139" s="897">
        <f t="shared" si="39"/>
        <v>263</v>
      </c>
      <c r="L139" s="897">
        <f t="shared" si="39"/>
        <v>217</v>
      </c>
      <c r="M139" s="897">
        <f t="shared" si="39"/>
        <v>237</v>
      </c>
      <c r="N139" s="897">
        <f t="shared" si="39"/>
        <v>717</v>
      </c>
      <c r="O139" s="897">
        <f t="shared" si="39"/>
        <v>201</v>
      </c>
      <c r="P139" s="897">
        <f t="shared" si="39"/>
        <v>134</v>
      </c>
      <c r="Q139" s="897">
        <f t="shared" si="39"/>
        <v>122</v>
      </c>
      <c r="R139" s="897">
        <f t="shared" si="39"/>
        <v>457</v>
      </c>
      <c r="S139" s="897">
        <f t="shared" si="39"/>
        <v>1487</v>
      </c>
      <c r="T139" s="152">
        <f t="shared" si="37"/>
        <v>1487</v>
      </c>
    </row>
    <row r="140" spans="1:20" ht="21" customHeight="1">
      <c r="A140" s="1119"/>
      <c r="B140" s="1119"/>
      <c r="C140" s="891" t="s">
        <v>14</v>
      </c>
      <c r="D140" s="897">
        <f>D138+D139</f>
        <v>70</v>
      </c>
      <c r="E140" s="897">
        <f aca="true" t="shared" si="40" ref="E140:S140">E138+E139</f>
        <v>107</v>
      </c>
      <c r="F140" s="897">
        <f t="shared" si="40"/>
        <v>175</v>
      </c>
      <c r="G140" s="897">
        <f t="shared" si="40"/>
        <v>160</v>
      </c>
      <c r="H140" s="897">
        <f t="shared" si="40"/>
        <v>34</v>
      </c>
      <c r="I140" s="897">
        <f t="shared" si="40"/>
        <v>19</v>
      </c>
      <c r="J140" s="897">
        <f t="shared" si="40"/>
        <v>565</v>
      </c>
      <c r="K140" s="897">
        <f t="shared" si="40"/>
        <v>451</v>
      </c>
      <c r="L140" s="897">
        <f t="shared" si="40"/>
        <v>388</v>
      </c>
      <c r="M140" s="897">
        <f t="shared" si="40"/>
        <v>422</v>
      </c>
      <c r="N140" s="897">
        <f t="shared" si="40"/>
        <v>1261</v>
      </c>
      <c r="O140" s="897">
        <f t="shared" si="40"/>
        <v>316</v>
      </c>
      <c r="P140" s="897">
        <f t="shared" si="40"/>
        <v>191</v>
      </c>
      <c r="Q140" s="897">
        <f t="shared" si="40"/>
        <v>162</v>
      </c>
      <c r="R140" s="897">
        <f t="shared" si="40"/>
        <v>669</v>
      </c>
      <c r="S140" s="897">
        <f t="shared" si="40"/>
        <v>2495</v>
      </c>
      <c r="T140" s="152">
        <f t="shared" si="37"/>
        <v>2495</v>
      </c>
    </row>
    <row r="141" spans="1:20" ht="20.25" customHeight="1">
      <c r="A141" s="1119"/>
      <c r="B141" s="1119"/>
      <c r="C141" s="891" t="s">
        <v>16</v>
      </c>
      <c r="D141" s="897">
        <f>D137+D133+D129+D125</f>
        <v>2</v>
      </c>
      <c r="E141" s="897">
        <f aca="true" t="shared" si="41" ref="E141:S141">E137+E133+E129+E125</f>
        <v>2</v>
      </c>
      <c r="F141" s="897">
        <f t="shared" si="41"/>
        <v>4</v>
      </c>
      <c r="G141" s="897">
        <f t="shared" si="41"/>
        <v>4</v>
      </c>
      <c r="H141" s="897">
        <f t="shared" si="41"/>
        <v>1</v>
      </c>
      <c r="I141" s="897">
        <f t="shared" si="41"/>
        <v>1</v>
      </c>
      <c r="J141" s="897">
        <f t="shared" si="41"/>
        <v>14</v>
      </c>
      <c r="K141" s="897">
        <f t="shared" si="41"/>
        <v>12</v>
      </c>
      <c r="L141" s="897">
        <f t="shared" si="41"/>
        <v>11</v>
      </c>
      <c r="M141" s="897">
        <f t="shared" si="41"/>
        <v>10</v>
      </c>
      <c r="N141" s="897">
        <f t="shared" si="41"/>
        <v>33</v>
      </c>
      <c r="O141" s="897">
        <f t="shared" si="41"/>
        <v>9</v>
      </c>
      <c r="P141" s="897">
        <f t="shared" si="41"/>
        <v>7</v>
      </c>
      <c r="Q141" s="897">
        <f t="shared" si="41"/>
        <v>6</v>
      </c>
      <c r="R141" s="897">
        <f t="shared" si="41"/>
        <v>22</v>
      </c>
      <c r="S141" s="897">
        <f t="shared" si="41"/>
        <v>69</v>
      </c>
      <c r="T141" s="152">
        <f t="shared" si="37"/>
        <v>69</v>
      </c>
    </row>
    <row r="142" spans="1:20" ht="20.25" customHeight="1">
      <c r="A142" s="1116">
        <v>31</v>
      </c>
      <c r="B142" s="1115" t="s">
        <v>458</v>
      </c>
      <c r="C142" s="586" t="s">
        <v>17</v>
      </c>
      <c r="D142" s="801">
        <v>0</v>
      </c>
      <c r="E142" s="801">
        <v>0</v>
      </c>
      <c r="F142" s="801">
        <v>0</v>
      </c>
      <c r="G142" s="801">
        <v>177</v>
      </c>
      <c r="H142" s="801">
        <v>136</v>
      </c>
      <c r="I142" s="801">
        <v>136</v>
      </c>
      <c r="J142" s="801">
        <f aca="true" t="shared" si="42" ref="J142:J149">SUM(D142:I142)</f>
        <v>449</v>
      </c>
      <c r="K142" s="802">
        <v>105</v>
      </c>
      <c r="L142" s="802">
        <v>92</v>
      </c>
      <c r="M142" s="802">
        <v>78</v>
      </c>
      <c r="N142" s="802">
        <f aca="true" t="shared" si="43" ref="N142:N149">SUM(K142:M142)</f>
        <v>275</v>
      </c>
      <c r="O142" s="802">
        <v>9</v>
      </c>
      <c r="P142" s="802">
        <v>0</v>
      </c>
      <c r="Q142" s="802">
        <v>0</v>
      </c>
      <c r="R142" s="802">
        <f aca="true" t="shared" si="44" ref="R142:R149">SUM(O142:Q142)</f>
        <v>9</v>
      </c>
      <c r="S142" s="670">
        <f aca="true" t="shared" si="45" ref="S142:S149">J142+N142+R142</f>
        <v>733</v>
      </c>
      <c r="T142" s="152">
        <f t="shared" si="37"/>
        <v>733</v>
      </c>
    </row>
    <row r="143" spans="1:20" ht="20.25" customHeight="1">
      <c r="A143" s="1116"/>
      <c r="B143" s="1115"/>
      <c r="C143" s="586" t="s">
        <v>18</v>
      </c>
      <c r="D143" s="801">
        <v>0</v>
      </c>
      <c r="E143" s="801">
        <v>0</v>
      </c>
      <c r="F143" s="801">
        <v>0</v>
      </c>
      <c r="G143" s="801">
        <v>354</v>
      </c>
      <c r="H143" s="801">
        <v>315</v>
      </c>
      <c r="I143" s="801">
        <v>287</v>
      </c>
      <c r="J143" s="801">
        <f t="shared" si="42"/>
        <v>956</v>
      </c>
      <c r="K143" s="802">
        <v>234</v>
      </c>
      <c r="L143" s="802">
        <v>256</v>
      </c>
      <c r="M143" s="802">
        <v>261</v>
      </c>
      <c r="N143" s="802">
        <f t="shared" si="43"/>
        <v>751</v>
      </c>
      <c r="O143" s="802">
        <v>15</v>
      </c>
      <c r="P143" s="802">
        <v>12</v>
      </c>
      <c r="Q143" s="802">
        <v>0</v>
      </c>
      <c r="R143" s="802">
        <f t="shared" si="44"/>
        <v>27</v>
      </c>
      <c r="S143" s="670">
        <f t="shared" si="45"/>
        <v>1734</v>
      </c>
      <c r="T143" s="152">
        <f t="shared" si="37"/>
        <v>1734</v>
      </c>
    </row>
    <row r="144" spans="1:20" ht="20.25" customHeight="1">
      <c r="A144" s="1116"/>
      <c r="B144" s="1115"/>
      <c r="C144" s="586" t="s">
        <v>14</v>
      </c>
      <c r="D144" s="801">
        <f aca="true" t="shared" si="46" ref="D144:I144">SUM(D142:D143)</f>
        <v>0</v>
      </c>
      <c r="E144" s="801">
        <f t="shared" si="46"/>
        <v>0</v>
      </c>
      <c r="F144" s="801">
        <f t="shared" si="46"/>
        <v>0</v>
      </c>
      <c r="G144" s="801">
        <f t="shared" si="46"/>
        <v>531</v>
      </c>
      <c r="H144" s="801">
        <f t="shared" si="46"/>
        <v>451</v>
      </c>
      <c r="I144" s="801">
        <f t="shared" si="46"/>
        <v>423</v>
      </c>
      <c r="J144" s="801">
        <f t="shared" si="42"/>
        <v>1405</v>
      </c>
      <c r="K144" s="802">
        <f>SUM(K142:K143)</f>
        <v>339</v>
      </c>
      <c r="L144" s="802">
        <f>SUM(L142:L143)</f>
        <v>348</v>
      </c>
      <c r="M144" s="802">
        <f>SUM(M142:M143)</f>
        <v>339</v>
      </c>
      <c r="N144" s="802">
        <f t="shared" si="43"/>
        <v>1026</v>
      </c>
      <c r="O144" s="802">
        <f>SUM(O142:O143)</f>
        <v>24</v>
      </c>
      <c r="P144" s="802">
        <f>SUM(P142:P143)</f>
        <v>12</v>
      </c>
      <c r="Q144" s="802">
        <f>SUM(Q142:Q143)</f>
        <v>0</v>
      </c>
      <c r="R144" s="802">
        <f t="shared" si="44"/>
        <v>36</v>
      </c>
      <c r="S144" s="670">
        <f t="shared" si="45"/>
        <v>2467</v>
      </c>
      <c r="T144" s="152">
        <f t="shared" si="37"/>
        <v>2467</v>
      </c>
    </row>
    <row r="145" spans="1:20" ht="20.25" customHeight="1">
      <c r="A145" s="1116"/>
      <c r="B145" s="1115"/>
      <c r="C145" s="586" t="s">
        <v>16</v>
      </c>
      <c r="D145" s="801">
        <v>0</v>
      </c>
      <c r="E145" s="801">
        <v>0</v>
      </c>
      <c r="F145" s="801">
        <v>0</v>
      </c>
      <c r="G145" s="801">
        <v>12</v>
      </c>
      <c r="H145" s="801">
        <v>12</v>
      </c>
      <c r="I145" s="801">
        <v>12</v>
      </c>
      <c r="J145" s="801">
        <f t="shared" si="42"/>
        <v>36</v>
      </c>
      <c r="K145" s="802">
        <v>9</v>
      </c>
      <c r="L145" s="802">
        <v>10</v>
      </c>
      <c r="M145" s="802">
        <v>10</v>
      </c>
      <c r="N145" s="802">
        <f t="shared" si="43"/>
        <v>29</v>
      </c>
      <c r="O145" s="802">
        <v>1</v>
      </c>
      <c r="P145" s="802">
        <v>1</v>
      </c>
      <c r="Q145" s="802">
        <v>0</v>
      </c>
      <c r="R145" s="802">
        <f t="shared" si="44"/>
        <v>2</v>
      </c>
      <c r="S145" s="670">
        <f t="shared" si="45"/>
        <v>67</v>
      </c>
      <c r="T145" s="152">
        <f t="shared" si="37"/>
        <v>67</v>
      </c>
    </row>
    <row r="146" spans="1:20" ht="21" customHeight="1">
      <c r="A146" s="1116">
        <v>32</v>
      </c>
      <c r="B146" s="1115" t="s">
        <v>459</v>
      </c>
      <c r="C146" s="586" t="s">
        <v>17</v>
      </c>
      <c r="D146" s="801">
        <v>0</v>
      </c>
      <c r="E146" s="801">
        <v>0</v>
      </c>
      <c r="F146" s="801">
        <v>0</v>
      </c>
      <c r="G146" s="802">
        <v>18</v>
      </c>
      <c r="H146" s="801">
        <v>19</v>
      </c>
      <c r="I146" s="801">
        <v>17</v>
      </c>
      <c r="J146" s="801">
        <f t="shared" si="42"/>
        <v>54</v>
      </c>
      <c r="K146" s="802">
        <v>8</v>
      </c>
      <c r="L146" s="802">
        <v>13</v>
      </c>
      <c r="M146" s="802">
        <v>26</v>
      </c>
      <c r="N146" s="802">
        <f t="shared" si="43"/>
        <v>47</v>
      </c>
      <c r="O146" s="802">
        <v>7</v>
      </c>
      <c r="P146" s="802">
        <v>3</v>
      </c>
      <c r="Q146" s="802">
        <v>3</v>
      </c>
      <c r="R146" s="802">
        <f t="shared" si="44"/>
        <v>13</v>
      </c>
      <c r="S146" s="670">
        <f t="shared" si="45"/>
        <v>114</v>
      </c>
      <c r="T146" s="152">
        <f t="shared" si="37"/>
        <v>114</v>
      </c>
    </row>
    <row r="147" spans="1:20" ht="20.25" customHeight="1">
      <c r="A147" s="1116"/>
      <c r="B147" s="1115"/>
      <c r="C147" s="586" t="s">
        <v>18</v>
      </c>
      <c r="D147" s="801">
        <v>0</v>
      </c>
      <c r="E147" s="801">
        <v>0</v>
      </c>
      <c r="F147" s="801">
        <v>0</v>
      </c>
      <c r="G147" s="802">
        <v>17</v>
      </c>
      <c r="H147" s="801">
        <v>25</v>
      </c>
      <c r="I147" s="801">
        <v>15</v>
      </c>
      <c r="J147" s="801">
        <f t="shared" si="42"/>
        <v>57</v>
      </c>
      <c r="K147" s="802">
        <v>47</v>
      </c>
      <c r="L147" s="802">
        <v>42</v>
      </c>
      <c r="M147" s="802">
        <v>30</v>
      </c>
      <c r="N147" s="802">
        <f t="shared" si="43"/>
        <v>119</v>
      </c>
      <c r="O147" s="802">
        <v>29</v>
      </c>
      <c r="P147" s="802">
        <v>20</v>
      </c>
      <c r="Q147" s="802">
        <v>31</v>
      </c>
      <c r="R147" s="802">
        <f t="shared" si="44"/>
        <v>80</v>
      </c>
      <c r="S147" s="670">
        <f t="shared" si="45"/>
        <v>256</v>
      </c>
      <c r="T147" s="152">
        <f t="shared" si="37"/>
        <v>256</v>
      </c>
    </row>
    <row r="148" spans="1:20" ht="20.25" customHeight="1">
      <c r="A148" s="1116"/>
      <c r="B148" s="1115"/>
      <c r="C148" s="586" t="s">
        <v>14</v>
      </c>
      <c r="D148" s="801">
        <f aca="true" t="shared" si="47" ref="D148:I148">SUM(D146:D147)</f>
        <v>0</v>
      </c>
      <c r="E148" s="801">
        <f t="shared" si="47"/>
        <v>0</v>
      </c>
      <c r="F148" s="801">
        <f t="shared" si="47"/>
        <v>0</v>
      </c>
      <c r="G148" s="801">
        <f t="shared" si="47"/>
        <v>35</v>
      </c>
      <c r="H148" s="801">
        <f t="shared" si="47"/>
        <v>44</v>
      </c>
      <c r="I148" s="801">
        <f t="shared" si="47"/>
        <v>32</v>
      </c>
      <c r="J148" s="801">
        <f t="shared" si="42"/>
        <v>111</v>
      </c>
      <c r="K148" s="802">
        <f>SUM(K146:K147)</f>
        <v>55</v>
      </c>
      <c r="L148" s="802">
        <f>SUM(L146:L147)</f>
        <v>55</v>
      </c>
      <c r="M148" s="802">
        <f>SUM(M146:M147)</f>
        <v>56</v>
      </c>
      <c r="N148" s="802">
        <f t="shared" si="43"/>
        <v>166</v>
      </c>
      <c r="O148" s="802">
        <f>SUM(O146:O147)</f>
        <v>36</v>
      </c>
      <c r="P148" s="802">
        <f>SUM(P146:P147)</f>
        <v>23</v>
      </c>
      <c r="Q148" s="802">
        <f>SUM(Q146:Q147)</f>
        <v>34</v>
      </c>
      <c r="R148" s="802">
        <f t="shared" si="44"/>
        <v>93</v>
      </c>
      <c r="S148" s="670">
        <f t="shared" si="45"/>
        <v>370</v>
      </c>
      <c r="T148" s="152">
        <f t="shared" si="37"/>
        <v>370</v>
      </c>
    </row>
    <row r="149" spans="1:20" ht="20.25" customHeight="1">
      <c r="A149" s="1116"/>
      <c r="B149" s="1115"/>
      <c r="C149" s="586" t="s">
        <v>16</v>
      </c>
      <c r="D149" s="801">
        <f>SUM(D147:D148)</f>
        <v>0</v>
      </c>
      <c r="E149" s="801">
        <f>SUM(E147:E148)</f>
        <v>0</v>
      </c>
      <c r="F149" s="801">
        <f>SUM(F147:F148)</f>
        <v>0</v>
      </c>
      <c r="G149" s="802">
        <v>1</v>
      </c>
      <c r="H149" s="801">
        <v>2</v>
      </c>
      <c r="I149" s="801">
        <v>1</v>
      </c>
      <c r="J149" s="801">
        <f t="shared" si="42"/>
        <v>4</v>
      </c>
      <c r="K149" s="802">
        <v>2</v>
      </c>
      <c r="L149" s="802">
        <v>2</v>
      </c>
      <c r="M149" s="802">
        <v>2</v>
      </c>
      <c r="N149" s="802">
        <f t="shared" si="43"/>
        <v>6</v>
      </c>
      <c r="O149" s="802">
        <v>1</v>
      </c>
      <c r="P149" s="802">
        <v>1</v>
      </c>
      <c r="Q149" s="802">
        <v>1</v>
      </c>
      <c r="R149" s="802">
        <f t="shared" si="44"/>
        <v>3</v>
      </c>
      <c r="S149" s="670">
        <f t="shared" si="45"/>
        <v>13</v>
      </c>
      <c r="T149" s="152">
        <f t="shared" si="37"/>
        <v>13</v>
      </c>
    </row>
    <row r="150" spans="1:20" ht="20.25" customHeight="1">
      <c r="A150" s="1119" t="s">
        <v>747</v>
      </c>
      <c r="B150" s="1119"/>
      <c r="C150" s="891" t="s">
        <v>17</v>
      </c>
      <c r="D150" s="542">
        <f>D142+D146</f>
        <v>0</v>
      </c>
      <c r="E150" s="542">
        <f aca="true" t="shared" si="48" ref="E150:S151">E142+E146</f>
        <v>0</v>
      </c>
      <c r="F150" s="542">
        <f t="shared" si="48"/>
        <v>0</v>
      </c>
      <c r="G150" s="542">
        <f t="shared" si="48"/>
        <v>195</v>
      </c>
      <c r="H150" s="542">
        <f t="shared" si="48"/>
        <v>155</v>
      </c>
      <c r="I150" s="542">
        <f t="shared" si="48"/>
        <v>153</v>
      </c>
      <c r="J150" s="542">
        <f t="shared" si="48"/>
        <v>503</v>
      </c>
      <c r="K150" s="542">
        <f t="shared" si="48"/>
        <v>113</v>
      </c>
      <c r="L150" s="542">
        <f t="shared" si="48"/>
        <v>105</v>
      </c>
      <c r="M150" s="542">
        <f t="shared" si="48"/>
        <v>104</v>
      </c>
      <c r="N150" s="542">
        <f t="shared" si="48"/>
        <v>322</v>
      </c>
      <c r="O150" s="542">
        <f t="shared" si="48"/>
        <v>16</v>
      </c>
      <c r="P150" s="542">
        <f t="shared" si="48"/>
        <v>3</v>
      </c>
      <c r="Q150" s="542">
        <f t="shared" si="48"/>
        <v>3</v>
      </c>
      <c r="R150" s="542">
        <f t="shared" si="48"/>
        <v>22</v>
      </c>
      <c r="S150" s="542">
        <f t="shared" si="48"/>
        <v>847</v>
      </c>
      <c r="T150" s="152">
        <f t="shared" si="37"/>
        <v>847</v>
      </c>
    </row>
    <row r="151" spans="1:20" ht="20.25" customHeight="1">
      <c r="A151" s="1119"/>
      <c r="B151" s="1119"/>
      <c r="C151" s="891" t="s">
        <v>18</v>
      </c>
      <c r="D151" s="542">
        <f>D143+D147</f>
        <v>0</v>
      </c>
      <c r="E151" s="542">
        <f t="shared" si="48"/>
        <v>0</v>
      </c>
      <c r="F151" s="542">
        <f t="shared" si="48"/>
        <v>0</v>
      </c>
      <c r="G151" s="542">
        <f t="shared" si="48"/>
        <v>371</v>
      </c>
      <c r="H151" s="542">
        <f t="shared" si="48"/>
        <v>340</v>
      </c>
      <c r="I151" s="542">
        <f t="shared" si="48"/>
        <v>302</v>
      </c>
      <c r="J151" s="542">
        <f t="shared" si="48"/>
        <v>1013</v>
      </c>
      <c r="K151" s="542">
        <f t="shared" si="48"/>
        <v>281</v>
      </c>
      <c r="L151" s="542">
        <f t="shared" si="48"/>
        <v>298</v>
      </c>
      <c r="M151" s="542">
        <f t="shared" si="48"/>
        <v>291</v>
      </c>
      <c r="N151" s="542">
        <f t="shared" si="48"/>
        <v>870</v>
      </c>
      <c r="O151" s="542">
        <f t="shared" si="48"/>
        <v>44</v>
      </c>
      <c r="P151" s="542">
        <f t="shared" si="48"/>
        <v>32</v>
      </c>
      <c r="Q151" s="542">
        <f t="shared" si="48"/>
        <v>31</v>
      </c>
      <c r="R151" s="542">
        <f t="shared" si="48"/>
        <v>107</v>
      </c>
      <c r="S151" s="542">
        <f t="shared" si="48"/>
        <v>1990</v>
      </c>
      <c r="T151" s="152">
        <f t="shared" si="37"/>
        <v>1990</v>
      </c>
    </row>
    <row r="152" spans="1:20" ht="20.25" customHeight="1">
      <c r="A152" s="1119"/>
      <c r="B152" s="1119"/>
      <c r="C152" s="891" t="s">
        <v>14</v>
      </c>
      <c r="D152" s="542">
        <f>SUM(D150:D151)</f>
        <v>0</v>
      </c>
      <c r="E152" s="542">
        <f aca="true" t="shared" si="49" ref="E152:S152">SUM(E150:E151)</f>
        <v>0</v>
      </c>
      <c r="F152" s="542">
        <f t="shared" si="49"/>
        <v>0</v>
      </c>
      <c r="G152" s="542">
        <f t="shared" si="49"/>
        <v>566</v>
      </c>
      <c r="H152" s="542">
        <f t="shared" si="49"/>
        <v>495</v>
      </c>
      <c r="I152" s="542">
        <f t="shared" si="49"/>
        <v>455</v>
      </c>
      <c r="J152" s="542">
        <f t="shared" si="49"/>
        <v>1516</v>
      </c>
      <c r="K152" s="542">
        <f t="shared" si="49"/>
        <v>394</v>
      </c>
      <c r="L152" s="542">
        <f t="shared" si="49"/>
        <v>403</v>
      </c>
      <c r="M152" s="542">
        <f t="shared" si="49"/>
        <v>395</v>
      </c>
      <c r="N152" s="542">
        <f t="shared" si="49"/>
        <v>1192</v>
      </c>
      <c r="O152" s="542">
        <f t="shared" si="49"/>
        <v>60</v>
      </c>
      <c r="P152" s="542">
        <f t="shared" si="49"/>
        <v>35</v>
      </c>
      <c r="Q152" s="542">
        <f t="shared" si="49"/>
        <v>34</v>
      </c>
      <c r="R152" s="542">
        <f t="shared" si="49"/>
        <v>129</v>
      </c>
      <c r="S152" s="542">
        <f t="shared" si="49"/>
        <v>2837</v>
      </c>
      <c r="T152" s="152">
        <f t="shared" si="37"/>
        <v>2837</v>
      </c>
    </row>
    <row r="153" spans="1:20" ht="20.25" customHeight="1">
      <c r="A153" s="1119"/>
      <c r="B153" s="1119"/>
      <c r="C153" s="891" t="s">
        <v>16</v>
      </c>
      <c r="D153" s="542">
        <f>D145+D149</f>
        <v>0</v>
      </c>
      <c r="E153" s="542">
        <f aca="true" t="shared" si="50" ref="E153:S153">E145+E149</f>
        <v>0</v>
      </c>
      <c r="F153" s="542">
        <f t="shared" si="50"/>
        <v>0</v>
      </c>
      <c r="G153" s="542">
        <f t="shared" si="50"/>
        <v>13</v>
      </c>
      <c r="H153" s="542">
        <f t="shared" si="50"/>
        <v>14</v>
      </c>
      <c r="I153" s="542">
        <f t="shared" si="50"/>
        <v>13</v>
      </c>
      <c r="J153" s="542">
        <f t="shared" si="50"/>
        <v>40</v>
      </c>
      <c r="K153" s="542">
        <f t="shared" si="50"/>
        <v>11</v>
      </c>
      <c r="L153" s="542">
        <f t="shared" si="50"/>
        <v>12</v>
      </c>
      <c r="M153" s="542">
        <f t="shared" si="50"/>
        <v>12</v>
      </c>
      <c r="N153" s="542">
        <f t="shared" si="50"/>
        <v>35</v>
      </c>
      <c r="O153" s="542">
        <f t="shared" si="50"/>
        <v>2</v>
      </c>
      <c r="P153" s="542">
        <f t="shared" si="50"/>
        <v>2</v>
      </c>
      <c r="Q153" s="542">
        <f t="shared" si="50"/>
        <v>1</v>
      </c>
      <c r="R153" s="542">
        <f t="shared" si="50"/>
        <v>5</v>
      </c>
      <c r="S153" s="542">
        <f t="shared" si="50"/>
        <v>80</v>
      </c>
      <c r="T153" s="152">
        <f t="shared" si="37"/>
        <v>80</v>
      </c>
    </row>
    <row r="154" spans="1:20" ht="21" customHeight="1">
      <c r="A154" s="1112">
        <v>33</v>
      </c>
      <c r="B154" s="1111" t="s">
        <v>718</v>
      </c>
      <c r="C154" s="262" t="s">
        <v>17</v>
      </c>
      <c r="D154" s="263">
        <v>0</v>
      </c>
      <c r="E154" s="263">
        <v>0</v>
      </c>
      <c r="F154" s="263">
        <v>0</v>
      </c>
      <c r="G154" s="263">
        <v>0</v>
      </c>
      <c r="H154" s="263">
        <v>0</v>
      </c>
      <c r="I154" s="263">
        <v>0</v>
      </c>
      <c r="J154" s="263">
        <f>SUM(D154:I154)</f>
        <v>0</v>
      </c>
      <c r="K154" s="885">
        <v>15</v>
      </c>
      <c r="L154" s="886">
        <v>21</v>
      </c>
      <c r="M154" s="886">
        <v>21</v>
      </c>
      <c r="N154" s="886">
        <f>SUM(K154:M154)</f>
        <v>57</v>
      </c>
      <c r="O154" s="885">
        <v>5</v>
      </c>
      <c r="P154" s="885">
        <v>13</v>
      </c>
      <c r="Q154" s="885">
        <v>8</v>
      </c>
      <c r="R154" s="885">
        <f>SUM(O154:Q154)</f>
        <v>26</v>
      </c>
      <c r="S154" s="887">
        <f aca="true" t="shared" si="51" ref="S154:S161">R154+N154+J154</f>
        <v>83</v>
      </c>
      <c r="T154" s="152">
        <f t="shared" si="37"/>
        <v>83</v>
      </c>
    </row>
    <row r="155" spans="1:20" ht="20.25" customHeight="1">
      <c r="A155" s="1112"/>
      <c r="B155" s="1111"/>
      <c r="C155" s="262" t="s">
        <v>18</v>
      </c>
      <c r="D155" s="263">
        <v>0</v>
      </c>
      <c r="E155" s="263">
        <v>0</v>
      </c>
      <c r="F155" s="263">
        <v>0</v>
      </c>
      <c r="G155" s="263">
        <v>0</v>
      </c>
      <c r="H155" s="263">
        <v>0</v>
      </c>
      <c r="I155" s="263">
        <v>0</v>
      </c>
      <c r="J155" s="263">
        <f aca="true" t="shared" si="52" ref="J155:J161">SUM(D155:I155)</f>
        <v>0</v>
      </c>
      <c r="K155" s="885">
        <v>11</v>
      </c>
      <c r="L155" s="886">
        <v>26</v>
      </c>
      <c r="M155" s="886">
        <v>11</v>
      </c>
      <c r="N155" s="886">
        <f aca="true" t="shared" si="53" ref="N155:N161">SUM(K155:M155)</f>
        <v>48</v>
      </c>
      <c r="O155" s="885">
        <v>10</v>
      </c>
      <c r="P155" s="885">
        <v>9</v>
      </c>
      <c r="Q155" s="885">
        <v>6</v>
      </c>
      <c r="R155" s="885">
        <f>SUM(O155:Q155)</f>
        <v>25</v>
      </c>
      <c r="S155" s="887">
        <f t="shared" si="51"/>
        <v>73</v>
      </c>
      <c r="T155" s="152">
        <f t="shared" si="37"/>
        <v>73</v>
      </c>
    </row>
    <row r="156" spans="1:20" ht="20.25" customHeight="1">
      <c r="A156" s="1112"/>
      <c r="B156" s="1111"/>
      <c r="C156" s="262" t="s">
        <v>14</v>
      </c>
      <c r="D156" s="263">
        <v>0</v>
      </c>
      <c r="E156" s="263">
        <v>0</v>
      </c>
      <c r="F156" s="263">
        <v>0</v>
      </c>
      <c r="G156" s="263">
        <v>0</v>
      </c>
      <c r="H156" s="263">
        <v>0</v>
      </c>
      <c r="I156" s="263">
        <v>0</v>
      </c>
      <c r="J156" s="263">
        <f t="shared" si="52"/>
        <v>0</v>
      </c>
      <c r="K156" s="888">
        <f>SUM(K154:K155)</f>
        <v>26</v>
      </c>
      <c r="L156" s="888">
        <f>SUM(L154:L155)</f>
        <v>47</v>
      </c>
      <c r="M156" s="888">
        <f>SUM(M154:M155)</f>
        <v>32</v>
      </c>
      <c r="N156" s="886">
        <f t="shared" si="53"/>
        <v>105</v>
      </c>
      <c r="O156" s="888">
        <f>SUM(O154:O155)</f>
        <v>15</v>
      </c>
      <c r="P156" s="888">
        <f>SUM(P154:P155)</f>
        <v>22</v>
      </c>
      <c r="Q156" s="888">
        <f>SUM(Q154:Q155)</f>
        <v>14</v>
      </c>
      <c r="R156" s="888">
        <f>SUM(R154:R155)</f>
        <v>51</v>
      </c>
      <c r="S156" s="887">
        <f t="shared" si="51"/>
        <v>156</v>
      </c>
      <c r="T156" s="152">
        <f t="shared" si="37"/>
        <v>156</v>
      </c>
    </row>
    <row r="157" spans="1:20" ht="20.25" customHeight="1">
      <c r="A157" s="1112"/>
      <c r="B157" s="1111"/>
      <c r="C157" s="262" t="s">
        <v>16</v>
      </c>
      <c r="D157" s="263">
        <v>0</v>
      </c>
      <c r="E157" s="263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f t="shared" si="52"/>
        <v>0</v>
      </c>
      <c r="K157" s="885">
        <v>1</v>
      </c>
      <c r="L157" s="885">
        <v>1</v>
      </c>
      <c r="M157" s="885">
        <v>1</v>
      </c>
      <c r="N157" s="886">
        <f t="shared" si="53"/>
        <v>3</v>
      </c>
      <c r="O157" s="886">
        <v>1</v>
      </c>
      <c r="P157" s="560">
        <v>1</v>
      </c>
      <c r="Q157" s="560">
        <v>1</v>
      </c>
      <c r="R157" s="885">
        <f>SUM(O157:Q157)</f>
        <v>3</v>
      </c>
      <c r="S157" s="887">
        <f t="shared" si="51"/>
        <v>6</v>
      </c>
      <c r="T157" s="152">
        <f t="shared" si="37"/>
        <v>6</v>
      </c>
    </row>
    <row r="158" spans="1:20" ht="20.25" customHeight="1">
      <c r="A158" s="1112">
        <v>34</v>
      </c>
      <c r="B158" s="1111" t="s">
        <v>691</v>
      </c>
      <c r="C158" s="262" t="s">
        <v>17</v>
      </c>
      <c r="D158" s="263">
        <v>0</v>
      </c>
      <c r="E158" s="263">
        <v>0</v>
      </c>
      <c r="F158" s="263">
        <v>0</v>
      </c>
      <c r="G158" s="888">
        <v>24</v>
      </c>
      <c r="H158" s="889">
        <v>33</v>
      </c>
      <c r="I158" s="889">
        <v>26</v>
      </c>
      <c r="J158" s="263">
        <f t="shared" si="52"/>
        <v>83</v>
      </c>
      <c r="K158" s="888">
        <v>14</v>
      </c>
      <c r="L158" s="888">
        <v>15</v>
      </c>
      <c r="M158" s="888">
        <v>14</v>
      </c>
      <c r="N158" s="886">
        <f t="shared" si="53"/>
        <v>43</v>
      </c>
      <c r="O158" s="888">
        <v>3</v>
      </c>
      <c r="P158" s="888">
        <v>0</v>
      </c>
      <c r="Q158" s="888">
        <v>0</v>
      </c>
      <c r="R158" s="888">
        <f>SUM(O158:Q158)</f>
        <v>3</v>
      </c>
      <c r="S158" s="887">
        <f t="shared" si="51"/>
        <v>129</v>
      </c>
      <c r="T158" s="152">
        <f t="shared" si="37"/>
        <v>129</v>
      </c>
    </row>
    <row r="159" spans="1:20" ht="20.25" customHeight="1">
      <c r="A159" s="1112"/>
      <c r="B159" s="1111"/>
      <c r="C159" s="262" t="s">
        <v>18</v>
      </c>
      <c r="D159" s="263">
        <v>0</v>
      </c>
      <c r="E159" s="263">
        <v>0</v>
      </c>
      <c r="F159" s="263">
        <v>0</v>
      </c>
      <c r="G159" s="888">
        <v>13</v>
      </c>
      <c r="H159" s="889">
        <v>23</v>
      </c>
      <c r="I159" s="889">
        <v>32</v>
      </c>
      <c r="J159" s="263">
        <f t="shared" si="52"/>
        <v>68</v>
      </c>
      <c r="K159" s="888">
        <v>18</v>
      </c>
      <c r="L159" s="888">
        <v>11</v>
      </c>
      <c r="M159" s="888">
        <v>21</v>
      </c>
      <c r="N159" s="886">
        <f t="shared" si="53"/>
        <v>50</v>
      </c>
      <c r="O159" s="888">
        <v>11</v>
      </c>
      <c r="P159" s="888">
        <v>0</v>
      </c>
      <c r="Q159" s="888">
        <v>0</v>
      </c>
      <c r="R159" s="888">
        <f>SUM(O159:Q159)</f>
        <v>11</v>
      </c>
      <c r="S159" s="887">
        <f t="shared" si="51"/>
        <v>129</v>
      </c>
      <c r="T159" s="152">
        <f t="shared" si="37"/>
        <v>129</v>
      </c>
    </row>
    <row r="160" spans="1:20" ht="20.25" customHeight="1">
      <c r="A160" s="1112"/>
      <c r="B160" s="1111"/>
      <c r="C160" s="262" t="s">
        <v>14</v>
      </c>
      <c r="D160" s="263">
        <v>0</v>
      </c>
      <c r="E160" s="263">
        <v>0</v>
      </c>
      <c r="F160" s="263">
        <v>0</v>
      </c>
      <c r="G160" s="888">
        <f aca="true" t="shared" si="54" ref="G160:Q160">SUM(G158:G159)</f>
        <v>37</v>
      </c>
      <c r="H160" s="888">
        <f t="shared" si="54"/>
        <v>56</v>
      </c>
      <c r="I160" s="888">
        <f t="shared" si="54"/>
        <v>58</v>
      </c>
      <c r="J160" s="263">
        <f t="shared" si="52"/>
        <v>151</v>
      </c>
      <c r="K160" s="888">
        <f t="shared" si="54"/>
        <v>32</v>
      </c>
      <c r="L160" s="888">
        <f t="shared" si="54"/>
        <v>26</v>
      </c>
      <c r="M160" s="888">
        <f t="shared" si="54"/>
        <v>35</v>
      </c>
      <c r="N160" s="886">
        <f t="shared" si="53"/>
        <v>93</v>
      </c>
      <c r="O160" s="888">
        <f t="shared" si="54"/>
        <v>14</v>
      </c>
      <c r="P160" s="888">
        <f t="shared" si="54"/>
        <v>0</v>
      </c>
      <c r="Q160" s="888">
        <f t="shared" si="54"/>
        <v>0</v>
      </c>
      <c r="R160" s="888">
        <f>SUM(O160:Q160)</f>
        <v>14</v>
      </c>
      <c r="S160" s="887">
        <f t="shared" si="51"/>
        <v>258</v>
      </c>
      <c r="T160" s="152">
        <f t="shared" si="37"/>
        <v>258</v>
      </c>
    </row>
    <row r="161" spans="1:20" ht="20.25" customHeight="1">
      <c r="A161" s="1112"/>
      <c r="B161" s="1111"/>
      <c r="C161" s="262" t="s">
        <v>16</v>
      </c>
      <c r="D161" s="263">
        <v>0</v>
      </c>
      <c r="E161" s="263">
        <v>0</v>
      </c>
      <c r="F161" s="263">
        <v>0</v>
      </c>
      <c r="G161" s="888">
        <v>1</v>
      </c>
      <c r="H161" s="889">
        <v>2</v>
      </c>
      <c r="I161" s="889">
        <v>2</v>
      </c>
      <c r="J161" s="263">
        <f t="shared" si="52"/>
        <v>5</v>
      </c>
      <c r="K161" s="888">
        <v>1</v>
      </c>
      <c r="L161" s="888">
        <v>1</v>
      </c>
      <c r="M161" s="888">
        <v>1</v>
      </c>
      <c r="N161" s="886">
        <f t="shared" si="53"/>
        <v>3</v>
      </c>
      <c r="O161" s="888">
        <v>1</v>
      </c>
      <c r="P161" s="888">
        <v>0</v>
      </c>
      <c r="Q161" s="888">
        <v>0</v>
      </c>
      <c r="R161" s="888">
        <f>SUM(O161:Q161)</f>
        <v>1</v>
      </c>
      <c r="S161" s="887">
        <f t="shared" si="51"/>
        <v>9</v>
      </c>
      <c r="T161" s="152">
        <f t="shared" si="37"/>
        <v>9</v>
      </c>
    </row>
    <row r="162" spans="1:20" ht="20.25" customHeight="1">
      <c r="A162" s="1119" t="s">
        <v>748</v>
      </c>
      <c r="B162" s="1119"/>
      <c r="C162" s="891" t="s">
        <v>17</v>
      </c>
      <c r="D162" s="542">
        <f>D154+D158</f>
        <v>0</v>
      </c>
      <c r="E162" s="542">
        <f aca="true" t="shared" si="55" ref="E162:S162">E154+E158</f>
        <v>0</v>
      </c>
      <c r="F162" s="542">
        <f t="shared" si="55"/>
        <v>0</v>
      </c>
      <c r="G162" s="542">
        <f t="shared" si="55"/>
        <v>24</v>
      </c>
      <c r="H162" s="542">
        <f t="shared" si="55"/>
        <v>33</v>
      </c>
      <c r="I162" s="542">
        <f t="shared" si="55"/>
        <v>26</v>
      </c>
      <c r="J162" s="542">
        <f t="shared" si="55"/>
        <v>83</v>
      </c>
      <c r="K162" s="542">
        <f t="shared" si="55"/>
        <v>29</v>
      </c>
      <c r="L162" s="542">
        <f t="shared" si="55"/>
        <v>36</v>
      </c>
      <c r="M162" s="542">
        <f t="shared" si="55"/>
        <v>35</v>
      </c>
      <c r="N162" s="542">
        <f t="shared" si="55"/>
        <v>100</v>
      </c>
      <c r="O162" s="542">
        <f t="shared" si="55"/>
        <v>8</v>
      </c>
      <c r="P162" s="542">
        <f t="shared" si="55"/>
        <v>13</v>
      </c>
      <c r="Q162" s="542">
        <f t="shared" si="55"/>
        <v>8</v>
      </c>
      <c r="R162" s="542">
        <f t="shared" si="55"/>
        <v>29</v>
      </c>
      <c r="S162" s="542">
        <f t="shared" si="55"/>
        <v>212</v>
      </c>
      <c r="T162" s="152">
        <f t="shared" si="37"/>
        <v>212</v>
      </c>
    </row>
    <row r="163" spans="1:20" ht="20.25" customHeight="1">
      <c r="A163" s="1119"/>
      <c r="B163" s="1119"/>
      <c r="C163" s="891" t="s">
        <v>18</v>
      </c>
      <c r="D163" s="542">
        <f>D155+D159</f>
        <v>0</v>
      </c>
      <c r="E163" s="542">
        <f aca="true" t="shared" si="56" ref="E163:S163">E155+E159</f>
        <v>0</v>
      </c>
      <c r="F163" s="542">
        <f t="shared" si="56"/>
        <v>0</v>
      </c>
      <c r="G163" s="542">
        <f t="shared" si="56"/>
        <v>13</v>
      </c>
      <c r="H163" s="542">
        <f t="shared" si="56"/>
        <v>23</v>
      </c>
      <c r="I163" s="542">
        <f t="shared" si="56"/>
        <v>32</v>
      </c>
      <c r="J163" s="542">
        <f t="shared" si="56"/>
        <v>68</v>
      </c>
      <c r="K163" s="542">
        <f t="shared" si="56"/>
        <v>29</v>
      </c>
      <c r="L163" s="542">
        <f t="shared" si="56"/>
        <v>37</v>
      </c>
      <c r="M163" s="542">
        <f t="shared" si="56"/>
        <v>32</v>
      </c>
      <c r="N163" s="542">
        <f t="shared" si="56"/>
        <v>98</v>
      </c>
      <c r="O163" s="542">
        <f t="shared" si="56"/>
        <v>21</v>
      </c>
      <c r="P163" s="542">
        <f t="shared" si="56"/>
        <v>9</v>
      </c>
      <c r="Q163" s="542">
        <f t="shared" si="56"/>
        <v>6</v>
      </c>
      <c r="R163" s="542">
        <f t="shared" si="56"/>
        <v>36</v>
      </c>
      <c r="S163" s="542">
        <f t="shared" si="56"/>
        <v>202</v>
      </c>
      <c r="T163" s="152">
        <f t="shared" si="37"/>
        <v>202</v>
      </c>
    </row>
    <row r="164" spans="1:20" ht="20.25" customHeight="1">
      <c r="A164" s="1119"/>
      <c r="B164" s="1119"/>
      <c r="C164" s="891" t="s">
        <v>14</v>
      </c>
      <c r="D164" s="542">
        <f>D162+D163</f>
        <v>0</v>
      </c>
      <c r="E164" s="542">
        <f aca="true" t="shared" si="57" ref="E164:S164">E162+E163</f>
        <v>0</v>
      </c>
      <c r="F164" s="542">
        <f t="shared" si="57"/>
        <v>0</v>
      </c>
      <c r="G164" s="542">
        <f t="shared" si="57"/>
        <v>37</v>
      </c>
      <c r="H164" s="542">
        <f t="shared" si="57"/>
        <v>56</v>
      </c>
      <c r="I164" s="542">
        <f t="shared" si="57"/>
        <v>58</v>
      </c>
      <c r="J164" s="542">
        <f t="shared" si="57"/>
        <v>151</v>
      </c>
      <c r="K164" s="542">
        <f t="shared" si="57"/>
        <v>58</v>
      </c>
      <c r="L164" s="542">
        <f t="shared" si="57"/>
        <v>73</v>
      </c>
      <c r="M164" s="542">
        <f t="shared" si="57"/>
        <v>67</v>
      </c>
      <c r="N164" s="542">
        <f t="shared" si="57"/>
        <v>198</v>
      </c>
      <c r="O164" s="542">
        <f t="shared" si="57"/>
        <v>29</v>
      </c>
      <c r="P164" s="542">
        <f t="shared" si="57"/>
        <v>22</v>
      </c>
      <c r="Q164" s="542">
        <f t="shared" si="57"/>
        <v>14</v>
      </c>
      <c r="R164" s="542">
        <f t="shared" si="57"/>
        <v>65</v>
      </c>
      <c r="S164" s="542">
        <f t="shared" si="57"/>
        <v>414</v>
      </c>
      <c r="T164" s="152">
        <f t="shared" si="37"/>
        <v>414</v>
      </c>
    </row>
    <row r="165" spans="1:20" ht="20.25" customHeight="1">
      <c r="A165" s="1119"/>
      <c r="B165" s="1119"/>
      <c r="C165" s="891" t="s">
        <v>16</v>
      </c>
      <c r="D165" s="542">
        <f>+D161+D157</f>
        <v>0</v>
      </c>
      <c r="E165" s="542">
        <f aca="true" t="shared" si="58" ref="E165:S165">+E161+E157</f>
        <v>0</v>
      </c>
      <c r="F165" s="542">
        <f t="shared" si="58"/>
        <v>0</v>
      </c>
      <c r="G165" s="542">
        <f t="shared" si="58"/>
        <v>1</v>
      </c>
      <c r="H165" s="542">
        <f t="shared" si="58"/>
        <v>2</v>
      </c>
      <c r="I165" s="542">
        <f t="shared" si="58"/>
        <v>2</v>
      </c>
      <c r="J165" s="542">
        <f t="shared" si="58"/>
        <v>5</v>
      </c>
      <c r="K165" s="542">
        <f t="shared" si="58"/>
        <v>2</v>
      </c>
      <c r="L165" s="542">
        <f t="shared" si="58"/>
        <v>2</v>
      </c>
      <c r="M165" s="542">
        <f t="shared" si="58"/>
        <v>2</v>
      </c>
      <c r="N165" s="542">
        <f t="shared" si="58"/>
        <v>6</v>
      </c>
      <c r="O165" s="542">
        <f t="shared" si="58"/>
        <v>2</v>
      </c>
      <c r="P165" s="542">
        <f t="shared" si="58"/>
        <v>1</v>
      </c>
      <c r="Q165" s="542">
        <f t="shared" si="58"/>
        <v>1</v>
      </c>
      <c r="R165" s="542">
        <f t="shared" si="58"/>
        <v>4</v>
      </c>
      <c r="S165" s="542">
        <f t="shared" si="58"/>
        <v>15</v>
      </c>
      <c r="T165" s="152">
        <f t="shared" si="37"/>
        <v>15</v>
      </c>
    </row>
    <row r="166" spans="1:20" ht="20.25" customHeight="1">
      <c r="A166" s="1116">
        <v>35</v>
      </c>
      <c r="B166" s="1115" t="s">
        <v>731</v>
      </c>
      <c r="C166" s="586" t="s">
        <v>17</v>
      </c>
      <c r="D166" s="263">
        <v>0</v>
      </c>
      <c r="E166" s="263">
        <v>0</v>
      </c>
      <c r="F166" s="263">
        <v>0</v>
      </c>
      <c r="G166" s="263">
        <v>0</v>
      </c>
      <c r="H166" s="263">
        <v>0</v>
      </c>
      <c r="I166" s="263">
        <v>0</v>
      </c>
      <c r="J166" s="263">
        <f>SUM(D166:I166)</f>
        <v>0</v>
      </c>
      <c r="K166" s="802">
        <v>99</v>
      </c>
      <c r="L166" s="802">
        <v>100</v>
      </c>
      <c r="M166" s="802">
        <v>56</v>
      </c>
      <c r="N166" s="802">
        <f>SUM(K166:M166)</f>
        <v>255</v>
      </c>
      <c r="O166" s="802">
        <v>61</v>
      </c>
      <c r="P166" s="802">
        <v>57</v>
      </c>
      <c r="Q166" s="802">
        <v>48</v>
      </c>
      <c r="R166" s="802">
        <f>SUM(O166:Q166)</f>
        <v>166</v>
      </c>
      <c r="S166" s="670">
        <f>SUM(J166,N166,R166)</f>
        <v>421</v>
      </c>
      <c r="T166" s="152">
        <f t="shared" si="37"/>
        <v>421</v>
      </c>
    </row>
    <row r="167" spans="1:20" ht="21" customHeight="1">
      <c r="A167" s="1116"/>
      <c r="B167" s="1115"/>
      <c r="C167" s="586" t="s">
        <v>18</v>
      </c>
      <c r="D167" s="263">
        <v>0</v>
      </c>
      <c r="E167" s="263">
        <v>0</v>
      </c>
      <c r="F167" s="263">
        <v>0</v>
      </c>
      <c r="G167" s="263">
        <v>0</v>
      </c>
      <c r="H167" s="263">
        <v>0</v>
      </c>
      <c r="I167" s="263">
        <v>0</v>
      </c>
      <c r="J167" s="263">
        <f aca="true" t="shared" si="59" ref="J167:J181">SUM(D167:I167)</f>
        <v>0</v>
      </c>
      <c r="K167" s="802">
        <v>129</v>
      </c>
      <c r="L167" s="802">
        <v>102</v>
      </c>
      <c r="M167" s="802">
        <v>97</v>
      </c>
      <c r="N167" s="802">
        <f aca="true" t="shared" si="60" ref="N167:N181">SUM(K167:M167)</f>
        <v>328</v>
      </c>
      <c r="O167" s="802">
        <v>115</v>
      </c>
      <c r="P167" s="802">
        <v>115</v>
      </c>
      <c r="Q167" s="802">
        <v>100</v>
      </c>
      <c r="R167" s="802">
        <f aca="true" t="shared" si="61" ref="R167:R181">SUM(O167:Q167)</f>
        <v>330</v>
      </c>
      <c r="S167" s="670">
        <f aca="true" t="shared" si="62" ref="S167:S181">SUM(J167,N167,R167)</f>
        <v>658</v>
      </c>
      <c r="T167" s="152">
        <f t="shared" si="37"/>
        <v>658</v>
      </c>
    </row>
    <row r="168" spans="1:20" ht="20.25" customHeight="1">
      <c r="A168" s="1116"/>
      <c r="B168" s="1115"/>
      <c r="C168" s="586" t="s">
        <v>14</v>
      </c>
      <c r="D168" s="263">
        <v>0</v>
      </c>
      <c r="E168" s="263">
        <v>0</v>
      </c>
      <c r="F168" s="263">
        <v>0</v>
      </c>
      <c r="G168" s="263">
        <v>0</v>
      </c>
      <c r="H168" s="263">
        <v>0</v>
      </c>
      <c r="I168" s="263">
        <v>0</v>
      </c>
      <c r="J168" s="263">
        <f t="shared" si="59"/>
        <v>0</v>
      </c>
      <c r="K168" s="802">
        <v>228</v>
      </c>
      <c r="L168" s="802">
        <v>202</v>
      </c>
      <c r="M168" s="802">
        <v>153</v>
      </c>
      <c r="N168" s="802">
        <f t="shared" si="60"/>
        <v>583</v>
      </c>
      <c r="O168" s="802">
        <v>176</v>
      </c>
      <c r="P168" s="802">
        <v>172</v>
      </c>
      <c r="Q168" s="802">
        <v>148</v>
      </c>
      <c r="R168" s="802">
        <f t="shared" si="61"/>
        <v>496</v>
      </c>
      <c r="S168" s="670">
        <f t="shared" si="62"/>
        <v>1079</v>
      </c>
      <c r="T168" s="152">
        <f t="shared" si="37"/>
        <v>1079</v>
      </c>
    </row>
    <row r="169" spans="1:20" ht="21.75" customHeight="1">
      <c r="A169" s="1116"/>
      <c r="B169" s="1115"/>
      <c r="C169" s="586" t="s">
        <v>16</v>
      </c>
      <c r="D169" s="263">
        <v>0</v>
      </c>
      <c r="E169" s="263">
        <v>0</v>
      </c>
      <c r="F169" s="263">
        <v>0</v>
      </c>
      <c r="G169" s="263">
        <v>0</v>
      </c>
      <c r="H169" s="263">
        <v>0</v>
      </c>
      <c r="I169" s="263">
        <v>0</v>
      </c>
      <c r="J169" s="263">
        <f t="shared" si="59"/>
        <v>0</v>
      </c>
      <c r="K169" s="802">
        <v>5</v>
      </c>
      <c r="L169" s="802">
        <v>5</v>
      </c>
      <c r="M169" s="802">
        <v>4</v>
      </c>
      <c r="N169" s="802">
        <f t="shared" si="60"/>
        <v>14</v>
      </c>
      <c r="O169" s="802">
        <v>4</v>
      </c>
      <c r="P169" s="802">
        <v>4</v>
      </c>
      <c r="Q169" s="802">
        <v>4</v>
      </c>
      <c r="R169" s="802">
        <f t="shared" si="61"/>
        <v>12</v>
      </c>
      <c r="S169" s="670">
        <f t="shared" si="62"/>
        <v>26</v>
      </c>
      <c r="T169" s="152">
        <f t="shared" si="37"/>
        <v>26</v>
      </c>
    </row>
    <row r="170" spans="1:20" ht="20.25" customHeight="1">
      <c r="A170" s="1116">
        <v>36</v>
      </c>
      <c r="B170" s="1115" t="s">
        <v>732</v>
      </c>
      <c r="C170" s="586" t="s">
        <v>17</v>
      </c>
      <c r="D170" s="263">
        <v>0</v>
      </c>
      <c r="E170" s="263">
        <v>0</v>
      </c>
      <c r="F170" s="801">
        <v>42</v>
      </c>
      <c r="G170" s="802">
        <v>0</v>
      </c>
      <c r="H170" s="802">
        <v>0</v>
      </c>
      <c r="I170" s="802">
        <v>0</v>
      </c>
      <c r="J170" s="263">
        <f t="shared" si="59"/>
        <v>42</v>
      </c>
      <c r="K170" s="802">
        <v>18</v>
      </c>
      <c r="L170" s="890">
        <v>10</v>
      </c>
      <c r="M170" s="802">
        <v>0</v>
      </c>
      <c r="N170" s="802">
        <f t="shared" si="60"/>
        <v>28</v>
      </c>
      <c r="O170" s="802">
        <v>0</v>
      </c>
      <c r="P170" s="802">
        <v>0</v>
      </c>
      <c r="Q170" s="802">
        <v>0</v>
      </c>
      <c r="R170" s="802">
        <f t="shared" si="61"/>
        <v>0</v>
      </c>
      <c r="S170" s="670">
        <f t="shared" si="62"/>
        <v>70</v>
      </c>
      <c r="T170" s="152">
        <f t="shared" si="37"/>
        <v>70</v>
      </c>
    </row>
    <row r="171" spans="1:20" ht="20.25" customHeight="1">
      <c r="A171" s="1116"/>
      <c r="B171" s="1115"/>
      <c r="C171" s="586" t="s">
        <v>18</v>
      </c>
      <c r="D171" s="263">
        <v>0</v>
      </c>
      <c r="E171" s="263">
        <v>0</v>
      </c>
      <c r="F171" s="801">
        <v>21</v>
      </c>
      <c r="G171" s="802">
        <v>0</v>
      </c>
      <c r="H171" s="802">
        <v>0</v>
      </c>
      <c r="I171" s="802">
        <v>0</v>
      </c>
      <c r="J171" s="263">
        <f t="shared" si="59"/>
        <v>21</v>
      </c>
      <c r="K171" s="802">
        <v>16</v>
      </c>
      <c r="L171" s="890">
        <v>17</v>
      </c>
      <c r="M171" s="802">
        <v>0</v>
      </c>
      <c r="N171" s="802">
        <f t="shared" si="60"/>
        <v>33</v>
      </c>
      <c r="O171" s="802">
        <v>0</v>
      </c>
      <c r="P171" s="802">
        <v>0</v>
      </c>
      <c r="Q171" s="802">
        <v>0</v>
      </c>
      <c r="R171" s="802">
        <f t="shared" si="61"/>
        <v>0</v>
      </c>
      <c r="S171" s="670">
        <f t="shared" si="62"/>
        <v>54</v>
      </c>
      <c r="T171" s="152">
        <f t="shared" si="37"/>
        <v>54</v>
      </c>
    </row>
    <row r="172" spans="1:20" ht="20.25" customHeight="1">
      <c r="A172" s="1116"/>
      <c r="B172" s="1115"/>
      <c r="C172" s="586" t="s">
        <v>14</v>
      </c>
      <c r="D172" s="263">
        <v>0</v>
      </c>
      <c r="E172" s="263">
        <v>0</v>
      </c>
      <c r="F172" s="801">
        <f>SUM(F170:F171)</f>
        <v>63</v>
      </c>
      <c r="G172" s="802">
        <v>0</v>
      </c>
      <c r="H172" s="802">
        <v>0</v>
      </c>
      <c r="I172" s="802">
        <v>0</v>
      </c>
      <c r="J172" s="263">
        <f t="shared" si="59"/>
        <v>63</v>
      </c>
      <c r="K172" s="802">
        <v>34</v>
      </c>
      <c r="L172" s="802">
        <v>27</v>
      </c>
      <c r="M172" s="802">
        <v>0</v>
      </c>
      <c r="N172" s="802">
        <f t="shared" si="60"/>
        <v>61</v>
      </c>
      <c r="O172" s="802">
        <v>0</v>
      </c>
      <c r="P172" s="802">
        <v>0</v>
      </c>
      <c r="Q172" s="802">
        <v>0</v>
      </c>
      <c r="R172" s="802">
        <f t="shared" si="61"/>
        <v>0</v>
      </c>
      <c r="S172" s="670">
        <f t="shared" si="62"/>
        <v>124</v>
      </c>
      <c r="T172" s="152">
        <f t="shared" si="37"/>
        <v>124</v>
      </c>
    </row>
    <row r="173" spans="1:20" ht="20.25" customHeight="1">
      <c r="A173" s="1116"/>
      <c r="B173" s="1115"/>
      <c r="C173" s="586" t="s">
        <v>16</v>
      </c>
      <c r="D173" s="263">
        <v>0</v>
      </c>
      <c r="E173" s="263">
        <v>0</v>
      </c>
      <c r="F173" s="801">
        <v>2</v>
      </c>
      <c r="G173" s="802">
        <v>0</v>
      </c>
      <c r="H173" s="802">
        <v>0</v>
      </c>
      <c r="I173" s="802">
        <v>0</v>
      </c>
      <c r="J173" s="263">
        <f t="shared" si="59"/>
        <v>2</v>
      </c>
      <c r="K173" s="802">
        <v>1</v>
      </c>
      <c r="L173" s="802">
        <v>1</v>
      </c>
      <c r="M173" s="802">
        <v>0</v>
      </c>
      <c r="N173" s="802">
        <f t="shared" si="60"/>
        <v>2</v>
      </c>
      <c r="O173" s="802">
        <v>0</v>
      </c>
      <c r="P173" s="802">
        <v>0</v>
      </c>
      <c r="Q173" s="802">
        <v>0</v>
      </c>
      <c r="R173" s="802">
        <f t="shared" si="61"/>
        <v>0</v>
      </c>
      <c r="S173" s="670">
        <f t="shared" si="62"/>
        <v>4</v>
      </c>
      <c r="T173" s="152">
        <f t="shared" si="37"/>
        <v>4</v>
      </c>
    </row>
    <row r="174" spans="1:20" ht="22.5" customHeight="1">
      <c r="A174" s="1116">
        <v>37</v>
      </c>
      <c r="B174" s="1115" t="s">
        <v>501</v>
      </c>
      <c r="C174" s="586" t="s">
        <v>17</v>
      </c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801">
        <v>65</v>
      </c>
      <c r="J174" s="263">
        <f t="shared" si="59"/>
        <v>65</v>
      </c>
      <c r="K174" s="802">
        <v>46</v>
      </c>
      <c r="L174" s="802">
        <v>43</v>
      </c>
      <c r="M174" s="802">
        <v>28</v>
      </c>
      <c r="N174" s="802">
        <f t="shared" si="60"/>
        <v>117</v>
      </c>
      <c r="O174" s="801">
        <v>24</v>
      </c>
      <c r="P174" s="802">
        <v>18</v>
      </c>
      <c r="Q174" s="802">
        <v>20</v>
      </c>
      <c r="R174" s="802">
        <f t="shared" si="61"/>
        <v>62</v>
      </c>
      <c r="S174" s="670">
        <f t="shared" si="62"/>
        <v>244</v>
      </c>
      <c r="T174" s="152">
        <f t="shared" si="37"/>
        <v>244</v>
      </c>
    </row>
    <row r="175" spans="1:20" ht="20.25" customHeight="1">
      <c r="A175" s="1116"/>
      <c r="B175" s="1115"/>
      <c r="C175" s="586" t="s">
        <v>18</v>
      </c>
      <c r="D175" s="263">
        <v>0</v>
      </c>
      <c r="E175" s="263">
        <v>0</v>
      </c>
      <c r="F175" s="263">
        <v>0</v>
      </c>
      <c r="G175" s="263">
        <v>0</v>
      </c>
      <c r="H175" s="263">
        <v>0</v>
      </c>
      <c r="I175" s="801">
        <v>44</v>
      </c>
      <c r="J175" s="263">
        <f t="shared" si="59"/>
        <v>44</v>
      </c>
      <c r="K175" s="802">
        <v>59</v>
      </c>
      <c r="L175" s="802">
        <v>38</v>
      </c>
      <c r="M175" s="802">
        <v>32</v>
      </c>
      <c r="N175" s="802">
        <f t="shared" si="60"/>
        <v>129</v>
      </c>
      <c r="O175" s="801">
        <v>32</v>
      </c>
      <c r="P175" s="801">
        <v>26</v>
      </c>
      <c r="Q175" s="801">
        <v>23</v>
      </c>
      <c r="R175" s="802">
        <f t="shared" si="61"/>
        <v>81</v>
      </c>
      <c r="S175" s="670">
        <f t="shared" si="62"/>
        <v>254</v>
      </c>
      <c r="T175" s="152">
        <f t="shared" si="37"/>
        <v>254</v>
      </c>
    </row>
    <row r="176" spans="1:20" ht="21" customHeight="1">
      <c r="A176" s="1116"/>
      <c r="B176" s="1115"/>
      <c r="C176" s="586" t="s">
        <v>14</v>
      </c>
      <c r="D176" s="263">
        <v>0</v>
      </c>
      <c r="E176" s="263">
        <v>0</v>
      </c>
      <c r="F176" s="263">
        <v>0</v>
      </c>
      <c r="G176" s="263">
        <v>0</v>
      </c>
      <c r="H176" s="263">
        <v>0</v>
      </c>
      <c r="I176" s="801">
        <v>109</v>
      </c>
      <c r="J176" s="263">
        <f t="shared" si="59"/>
        <v>109</v>
      </c>
      <c r="K176" s="802">
        <v>105</v>
      </c>
      <c r="L176" s="802">
        <v>81</v>
      </c>
      <c r="M176" s="802">
        <v>60</v>
      </c>
      <c r="N176" s="802">
        <f t="shared" si="60"/>
        <v>246</v>
      </c>
      <c r="O176" s="801">
        <v>56</v>
      </c>
      <c r="P176" s="801">
        <v>44</v>
      </c>
      <c r="Q176" s="801">
        <v>43</v>
      </c>
      <c r="R176" s="802">
        <f t="shared" si="61"/>
        <v>143</v>
      </c>
      <c r="S176" s="670">
        <f t="shared" si="62"/>
        <v>498</v>
      </c>
      <c r="T176" s="152">
        <f t="shared" si="37"/>
        <v>498</v>
      </c>
    </row>
    <row r="177" spans="1:20" ht="20.25" customHeight="1">
      <c r="A177" s="1116"/>
      <c r="B177" s="1115"/>
      <c r="C177" s="586" t="s">
        <v>16</v>
      </c>
      <c r="D177" s="263">
        <v>0</v>
      </c>
      <c r="E177" s="263">
        <v>0</v>
      </c>
      <c r="F177" s="263">
        <v>0</v>
      </c>
      <c r="G177" s="263">
        <v>0</v>
      </c>
      <c r="H177" s="263">
        <v>0</v>
      </c>
      <c r="I177" s="801">
        <v>3</v>
      </c>
      <c r="J177" s="263">
        <f t="shared" si="59"/>
        <v>3</v>
      </c>
      <c r="K177" s="802">
        <v>3</v>
      </c>
      <c r="L177" s="802">
        <v>2</v>
      </c>
      <c r="M177" s="802">
        <v>2</v>
      </c>
      <c r="N177" s="802">
        <f t="shared" si="60"/>
        <v>7</v>
      </c>
      <c r="O177" s="801">
        <v>2</v>
      </c>
      <c r="P177" s="801">
        <v>2</v>
      </c>
      <c r="Q177" s="801">
        <v>2</v>
      </c>
      <c r="R177" s="802">
        <f t="shared" si="61"/>
        <v>6</v>
      </c>
      <c r="S177" s="670">
        <f t="shared" si="62"/>
        <v>16</v>
      </c>
      <c r="T177" s="152">
        <f t="shared" si="37"/>
        <v>16</v>
      </c>
    </row>
    <row r="178" spans="1:20" ht="20.25" customHeight="1">
      <c r="A178" s="1116">
        <v>38</v>
      </c>
      <c r="B178" s="1115" t="s">
        <v>522</v>
      </c>
      <c r="C178" s="586" t="s">
        <v>17</v>
      </c>
      <c r="D178" s="263">
        <v>0</v>
      </c>
      <c r="E178" s="263">
        <v>0</v>
      </c>
      <c r="F178" s="263">
        <v>0</v>
      </c>
      <c r="G178" s="263">
        <v>0</v>
      </c>
      <c r="H178" s="263">
        <v>0</v>
      </c>
      <c r="I178" s="263">
        <v>0</v>
      </c>
      <c r="J178" s="263">
        <f t="shared" si="59"/>
        <v>0</v>
      </c>
      <c r="K178" s="801">
        <v>27</v>
      </c>
      <c r="L178" s="801">
        <v>32</v>
      </c>
      <c r="M178" s="801">
        <v>21</v>
      </c>
      <c r="N178" s="802">
        <f t="shared" si="60"/>
        <v>80</v>
      </c>
      <c r="O178" s="802">
        <v>0</v>
      </c>
      <c r="P178" s="802">
        <v>0</v>
      </c>
      <c r="Q178" s="802">
        <v>0</v>
      </c>
      <c r="R178" s="802">
        <f t="shared" si="61"/>
        <v>0</v>
      </c>
      <c r="S178" s="670">
        <f t="shared" si="62"/>
        <v>80</v>
      </c>
      <c r="T178" s="152">
        <f t="shared" si="37"/>
        <v>80</v>
      </c>
    </row>
    <row r="179" spans="1:20" ht="20.25" customHeight="1">
      <c r="A179" s="1116"/>
      <c r="B179" s="1115"/>
      <c r="C179" s="586" t="s">
        <v>18</v>
      </c>
      <c r="D179" s="263">
        <v>0</v>
      </c>
      <c r="E179" s="263">
        <v>0</v>
      </c>
      <c r="F179" s="263">
        <v>0</v>
      </c>
      <c r="G179" s="263">
        <v>0</v>
      </c>
      <c r="H179" s="263">
        <v>0</v>
      </c>
      <c r="I179" s="263">
        <v>0</v>
      </c>
      <c r="J179" s="263">
        <f t="shared" si="59"/>
        <v>0</v>
      </c>
      <c r="K179" s="801">
        <v>39</v>
      </c>
      <c r="L179" s="801">
        <v>29</v>
      </c>
      <c r="M179" s="801">
        <v>52</v>
      </c>
      <c r="N179" s="802">
        <f t="shared" si="60"/>
        <v>120</v>
      </c>
      <c r="O179" s="802">
        <v>0</v>
      </c>
      <c r="P179" s="802">
        <v>0</v>
      </c>
      <c r="Q179" s="802">
        <v>0</v>
      </c>
      <c r="R179" s="802">
        <f t="shared" si="61"/>
        <v>0</v>
      </c>
      <c r="S179" s="670">
        <f t="shared" si="62"/>
        <v>120</v>
      </c>
      <c r="T179" s="152">
        <f t="shared" si="37"/>
        <v>120</v>
      </c>
    </row>
    <row r="180" spans="1:20" ht="20.25" customHeight="1">
      <c r="A180" s="1116"/>
      <c r="B180" s="1115"/>
      <c r="C180" s="586" t="s">
        <v>14</v>
      </c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263">
        <v>0</v>
      </c>
      <c r="J180" s="263">
        <f t="shared" si="59"/>
        <v>0</v>
      </c>
      <c r="K180" s="801">
        <v>66</v>
      </c>
      <c r="L180" s="801">
        <v>59</v>
      </c>
      <c r="M180" s="801">
        <v>73</v>
      </c>
      <c r="N180" s="802">
        <f t="shared" si="60"/>
        <v>198</v>
      </c>
      <c r="O180" s="802">
        <v>0</v>
      </c>
      <c r="P180" s="802">
        <v>0</v>
      </c>
      <c r="Q180" s="802">
        <v>0</v>
      </c>
      <c r="R180" s="802">
        <f t="shared" si="61"/>
        <v>0</v>
      </c>
      <c r="S180" s="670">
        <f t="shared" si="62"/>
        <v>198</v>
      </c>
      <c r="T180" s="152">
        <f t="shared" si="37"/>
        <v>198</v>
      </c>
    </row>
    <row r="181" spans="1:20" ht="20.25" customHeight="1">
      <c r="A181" s="1116"/>
      <c r="B181" s="1115"/>
      <c r="C181" s="586" t="s">
        <v>16</v>
      </c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263">
        <v>0</v>
      </c>
      <c r="J181" s="263">
        <f t="shared" si="59"/>
        <v>0</v>
      </c>
      <c r="K181" s="801">
        <v>3</v>
      </c>
      <c r="L181" s="801">
        <v>2</v>
      </c>
      <c r="M181" s="801">
        <v>3</v>
      </c>
      <c r="N181" s="802">
        <f t="shared" si="60"/>
        <v>8</v>
      </c>
      <c r="O181" s="802">
        <v>0</v>
      </c>
      <c r="P181" s="802">
        <v>0</v>
      </c>
      <c r="Q181" s="802">
        <v>0</v>
      </c>
      <c r="R181" s="802">
        <f t="shared" si="61"/>
        <v>0</v>
      </c>
      <c r="S181" s="670">
        <f t="shared" si="62"/>
        <v>8</v>
      </c>
      <c r="T181" s="152">
        <f t="shared" si="37"/>
        <v>8</v>
      </c>
    </row>
    <row r="182" spans="1:20" ht="20.25" customHeight="1">
      <c r="A182" s="1119" t="s">
        <v>749</v>
      </c>
      <c r="B182" s="1119"/>
      <c r="C182" s="891" t="s">
        <v>17</v>
      </c>
      <c r="D182" s="542">
        <f aca="true" t="shared" si="63" ref="D182:S185">SUM(D166,D170,D174,D178)</f>
        <v>0</v>
      </c>
      <c r="E182" s="542">
        <f t="shared" si="63"/>
        <v>0</v>
      </c>
      <c r="F182" s="542">
        <f t="shared" si="63"/>
        <v>42</v>
      </c>
      <c r="G182" s="542">
        <f t="shared" si="63"/>
        <v>0</v>
      </c>
      <c r="H182" s="542">
        <f t="shared" si="63"/>
        <v>0</v>
      </c>
      <c r="I182" s="542">
        <f t="shared" si="63"/>
        <v>65</v>
      </c>
      <c r="J182" s="542">
        <f t="shared" si="63"/>
        <v>107</v>
      </c>
      <c r="K182" s="542">
        <f t="shared" si="63"/>
        <v>190</v>
      </c>
      <c r="L182" s="542">
        <f t="shared" si="63"/>
        <v>185</v>
      </c>
      <c r="M182" s="542">
        <f t="shared" si="63"/>
        <v>105</v>
      </c>
      <c r="N182" s="542">
        <f t="shared" si="63"/>
        <v>480</v>
      </c>
      <c r="O182" s="542">
        <f t="shared" si="63"/>
        <v>85</v>
      </c>
      <c r="P182" s="542">
        <f t="shared" si="63"/>
        <v>75</v>
      </c>
      <c r="Q182" s="542">
        <f t="shared" si="63"/>
        <v>68</v>
      </c>
      <c r="R182" s="542">
        <f t="shared" si="63"/>
        <v>228</v>
      </c>
      <c r="S182" s="542">
        <f t="shared" si="63"/>
        <v>815</v>
      </c>
      <c r="T182" s="152">
        <f t="shared" si="37"/>
        <v>815</v>
      </c>
    </row>
    <row r="183" spans="1:20" ht="20.25" customHeight="1">
      <c r="A183" s="1119"/>
      <c r="B183" s="1119"/>
      <c r="C183" s="891" t="s">
        <v>18</v>
      </c>
      <c r="D183" s="542">
        <f t="shared" si="63"/>
        <v>0</v>
      </c>
      <c r="E183" s="542">
        <f t="shared" si="63"/>
        <v>0</v>
      </c>
      <c r="F183" s="542">
        <f t="shared" si="63"/>
        <v>21</v>
      </c>
      <c r="G183" s="542">
        <f t="shared" si="63"/>
        <v>0</v>
      </c>
      <c r="H183" s="542">
        <f t="shared" si="63"/>
        <v>0</v>
      </c>
      <c r="I183" s="542">
        <f t="shared" si="63"/>
        <v>44</v>
      </c>
      <c r="J183" s="542">
        <f t="shared" si="63"/>
        <v>65</v>
      </c>
      <c r="K183" s="542">
        <f t="shared" si="63"/>
        <v>243</v>
      </c>
      <c r="L183" s="542">
        <f t="shared" si="63"/>
        <v>186</v>
      </c>
      <c r="M183" s="542">
        <f t="shared" si="63"/>
        <v>181</v>
      </c>
      <c r="N183" s="542">
        <f t="shared" si="63"/>
        <v>610</v>
      </c>
      <c r="O183" s="542">
        <f t="shared" si="63"/>
        <v>147</v>
      </c>
      <c r="P183" s="542">
        <f t="shared" si="63"/>
        <v>141</v>
      </c>
      <c r="Q183" s="542">
        <f t="shared" si="63"/>
        <v>123</v>
      </c>
      <c r="R183" s="542">
        <f t="shared" si="63"/>
        <v>411</v>
      </c>
      <c r="S183" s="542">
        <f t="shared" si="63"/>
        <v>1086</v>
      </c>
      <c r="T183" s="152">
        <f t="shared" si="37"/>
        <v>1086</v>
      </c>
    </row>
    <row r="184" spans="1:20" ht="22.5" customHeight="1">
      <c r="A184" s="1119"/>
      <c r="B184" s="1119"/>
      <c r="C184" s="891" t="s">
        <v>14</v>
      </c>
      <c r="D184" s="542">
        <f t="shared" si="63"/>
        <v>0</v>
      </c>
      <c r="E184" s="542">
        <f t="shared" si="63"/>
        <v>0</v>
      </c>
      <c r="F184" s="542">
        <f t="shared" si="63"/>
        <v>63</v>
      </c>
      <c r="G184" s="542">
        <f t="shared" si="63"/>
        <v>0</v>
      </c>
      <c r="H184" s="542">
        <f t="shared" si="63"/>
        <v>0</v>
      </c>
      <c r="I184" s="542">
        <f t="shared" si="63"/>
        <v>109</v>
      </c>
      <c r="J184" s="542">
        <f t="shared" si="63"/>
        <v>172</v>
      </c>
      <c r="K184" s="542">
        <f t="shared" si="63"/>
        <v>433</v>
      </c>
      <c r="L184" s="542">
        <f t="shared" si="63"/>
        <v>369</v>
      </c>
      <c r="M184" s="542">
        <f t="shared" si="63"/>
        <v>286</v>
      </c>
      <c r="N184" s="542">
        <f t="shared" si="63"/>
        <v>1088</v>
      </c>
      <c r="O184" s="542">
        <f t="shared" si="63"/>
        <v>232</v>
      </c>
      <c r="P184" s="542">
        <f t="shared" si="63"/>
        <v>216</v>
      </c>
      <c r="Q184" s="542">
        <f t="shared" si="63"/>
        <v>191</v>
      </c>
      <c r="R184" s="542">
        <f t="shared" si="63"/>
        <v>639</v>
      </c>
      <c r="S184" s="542">
        <f t="shared" si="63"/>
        <v>1899</v>
      </c>
      <c r="T184" s="152">
        <f t="shared" si="37"/>
        <v>1899</v>
      </c>
    </row>
    <row r="185" spans="1:20" ht="20.25" customHeight="1">
      <c r="A185" s="1119"/>
      <c r="B185" s="1119"/>
      <c r="C185" s="891" t="s">
        <v>16</v>
      </c>
      <c r="D185" s="542">
        <f t="shared" si="63"/>
        <v>0</v>
      </c>
      <c r="E185" s="542">
        <f t="shared" si="63"/>
        <v>0</v>
      </c>
      <c r="F185" s="542">
        <f t="shared" si="63"/>
        <v>2</v>
      </c>
      <c r="G185" s="542">
        <f t="shared" si="63"/>
        <v>0</v>
      </c>
      <c r="H185" s="542">
        <f t="shared" si="63"/>
        <v>0</v>
      </c>
      <c r="I185" s="542">
        <f t="shared" si="63"/>
        <v>3</v>
      </c>
      <c r="J185" s="542">
        <f t="shared" si="63"/>
        <v>5</v>
      </c>
      <c r="K185" s="542">
        <f t="shared" si="63"/>
        <v>12</v>
      </c>
      <c r="L185" s="542">
        <f t="shared" si="63"/>
        <v>10</v>
      </c>
      <c r="M185" s="542">
        <f t="shared" si="63"/>
        <v>9</v>
      </c>
      <c r="N185" s="542">
        <f t="shared" si="63"/>
        <v>31</v>
      </c>
      <c r="O185" s="542">
        <f t="shared" si="63"/>
        <v>6</v>
      </c>
      <c r="P185" s="542">
        <f t="shared" si="63"/>
        <v>6</v>
      </c>
      <c r="Q185" s="542">
        <f t="shared" si="63"/>
        <v>6</v>
      </c>
      <c r="R185" s="542">
        <f t="shared" si="63"/>
        <v>18</v>
      </c>
      <c r="S185" s="542">
        <f t="shared" si="63"/>
        <v>54</v>
      </c>
      <c r="T185" s="152">
        <f t="shared" si="37"/>
        <v>54</v>
      </c>
    </row>
    <row r="186" spans="1:20" ht="21" customHeight="1">
      <c r="A186" s="1112">
        <v>39</v>
      </c>
      <c r="B186" s="1111" t="s">
        <v>530</v>
      </c>
      <c r="C186" s="262" t="s">
        <v>17</v>
      </c>
      <c r="D186" s="263">
        <v>0</v>
      </c>
      <c r="E186" s="263">
        <f aca="true" t="shared" si="64" ref="E186:E197">SUM(E170,E174,E178,E182)</f>
        <v>0</v>
      </c>
      <c r="F186" s="263">
        <v>36</v>
      </c>
      <c r="G186" s="263">
        <v>24</v>
      </c>
      <c r="H186" s="263">
        <v>12</v>
      </c>
      <c r="I186" s="263">
        <v>16</v>
      </c>
      <c r="J186" s="263">
        <f>SUM(D186:I186)</f>
        <v>88</v>
      </c>
      <c r="K186" s="263">
        <v>10</v>
      </c>
      <c r="L186" s="263">
        <v>10</v>
      </c>
      <c r="M186" s="263">
        <v>4</v>
      </c>
      <c r="N186" s="263">
        <f>SUM(K186:M186)</f>
        <v>24</v>
      </c>
      <c r="O186" s="263">
        <v>0</v>
      </c>
      <c r="P186" s="263">
        <v>0</v>
      </c>
      <c r="Q186" s="263">
        <v>3</v>
      </c>
      <c r="R186" s="263">
        <f>SUM(O186:Q186)</f>
        <v>3</v>
      </c>
      <c r="S186" s="513">
        <f>J186+N186+R186</f>
        <v>115</v>
      </c>
      <c r="T186" s="152">
        <f t="shared" si="37"/>
        <v>115</v>
      </c>
    </row>
    <row r="187" spans="1:20" ht="20.25" customHeight="1">
      <c r="A187" s="1112"/>
      <c r="B187" s="1111"/>
      <c r="C187" s="262" t="s">
        <v>18</v>
      </c>
      <c r="D187" s="263">
        <f>SUM(D171,D175,D179,D183)</f>
        <v>0</v>
      </c>
      <c r="E187" s="263">
        <f t="shared" si="64"/>
        <v>0</v>
      </c>
      <c r="F187" s="263">
        <v>11</v>
      </c>
      <c r="G187" s="263">
        <v>20</v>
      </c>
      <c r="H187" s="263">
        <v>18</v>
      </c>
      <c r="I187" s="263">
        <v>12</v>
      </c>
      <c r="J187" s="263">
        <f aca="true" t="shared" si="65" ref="J187:J197">SUM(D187:I187)</f>
        <v>61</v>
      </c>
      <c r="K187" s="263">
        <v>5</v>
      </c>
      <c r="L187" s="263">
        <v>11</v>
      </c>
      <c r="M187" s="263">
        <v>4</v>
      </c>
      <c r="N187" s="263">
        <f aca="true" t="shared" si="66" ref="N187:N197">SUM(K187:M187)</f>
        <v>20</v>
      </c>
      <c r="O187" s="263">
        <v>0</v>
      </c>
      <c r="P187" s="263">
        <v>0</v>
      </c>
      <c r="Q187" s="263">
        <v>10</v>
      </c>
      <c r="R187" s="263">
        <f aca="true" t="shared" si="67" ref="R187:R197">SUM(O187:Q187)</f>
        <v>10</v>
      </c>
      <c r="S187" s="513">
        <f aca="true" t="shared" si="68" ref="S187:S197">J187+N187+R187</f>
        <v>91</v>
      </c>
      <c r="T187" s="152">
        <f t="shared" si="37"/>
        <v>91</v>
      </c>
    </row>
    <row r="188" spans="1:20" ht="20.25" customHeight="1">
      <c r="A188" s="1112"/>
      <c r="B188" s="1111"/>
      <c r="C188" s="262" t="s">
        <v>14</v>
      </c>
      <c r="D188" s="263">
        <f>SUM(D172,D176,D180,D184)</f>
        <v>0</v>
      </c>
      <c r="E188" s="263">
        <f t="shared" si="64"/>
        <v>0</v>
      </c>
      <c r="F188" s="263">
        <v>47</v>
      </c>
      <c r="G188" s="263">
        <v>44</v>
      </c>
      <c r="H188" s="263">
        <v>30</v>
      </c>
      <c r="I188" s="263">
        <v>28</v>
      </c>
      <c r="J188" s="263">
        <f t="shared" si="65"/>
        <v>149</v>
      </c>
      <c r="K188" s="263">
        <v>15</v>
      </c>
      <c r="L188" s="263">
        <v>21</v>
      </c>
      <c r="M188" s="263">
        <v>8</v>
      </c>
      <c r="N188" s="263">
        <f t="shared" si="66"/>
        <v>44</v>
      </c>
      <c r="O188" s="263">
        <v>0</v>
      </c>
      <c r="P188" s="263">
        <v>0</v>
      </c>
      <c r="Q188" s="263">
        <v>13</v>
      </c>
      <c r="R188" s="263">
        <f t="shared" si="67"/>
        <v>13</v>
      </c>
      <c r="S188" s="513">
        <f t="shared" si="68"/>
        <v>206</v>
      </c>
      <c r="T188" s="152">
        <f t="shared" si="37"/>
        <v>206</v>
      </c>
    </row>
    <row r="189" spans="1:20" ht="20.25" customHeight="1">
      <c r="A189" s="1112"/>
      <c r="B189" s="1111"/>
      <c r="C189" s="262" t="s">
        <v>16</v>
      </c>
      <c r="D189" s="263">
        <f>SUM(D173,D177,D181,D185)</f>
        <v>0</v>
      </c>
      <c r="E189" s="263">
        <f t="shared" si="64"/>
        <v>0</v>
      </c>
      <c r="F189" s="263">
        <v>2</v>
      </c>
      <c r="G189" s="263">
        <v>1</v>
      </c>
      <c r="H189" s="263">
        <v>1</v>
      </c>
      <c r="I189" s="263">
        <v>1</v>
      </c>
      <c r="J189" s="263">
        <f t="shared" si="65"/>
        <v>5</v>
      </c>
      <c r="K189" s="263">
        <v>1</v>
      </c>
      <c r="L189" s="263">
        <v>1</v>
      </c>
      <c r="M189" s="263">
        <v>1</v>
      </c>
      <c r="N189" s="263">
        <f t="shared" si="66"/>
        <v>3</v>
      </c>
      <c r="O189" s="263">
        <v>0</v>
      </c>
      <c r="P189" s="263">
        <v>0</v>
      </c>
      <c r="Q189" s="263">
        <v>1</v>
      </c>
      <c r="R189" s="263">
        <f t="shared" si="67"/>
        <v>1</v>
      </c>
      <c r="S189" s="513">
        <f t="shared" si="68"/>
        <v>9</v>
      </c>
      <c r="T189" s="152">
        <f t="shared" si="37"/>
        <v>9</v>
      </c>
    </row>
    <row r="190" spans="1:20" ht="20.25" customHeight="1">
      <c r="A190" s="1112">
        <v>40</v>
      </c>
      <c r="B190" s="1111" t="s">
        <v>535</v>
      </c>
      <c r="C190" s="262" t="s">
        <v>17</v>
      </c>
      <c r="D190" s="263">
        <v>0</v>
      </c>
      <c r="E190" s="263">
        <f t="shared" si="64"/>
        <v>0</v>
      </c>
      <c r="F190" s="263">
        <v>0</v>
      </c>
      <c r="G190" s="263">
        <v>23</v>
      </c>
      <c r="H190" s="263">
        <v>43</v>
      </c>
      <c r="I190" s="263">
        <v>41</v>
      </c>
      <c r="J190" s="263">
        <f t="shared" si="65"/>
        <v>107</v>
      </c>
      <c r="K190" s="263">
        <v>43</v>
      </c>
      <c r="L190" s="263">
        <v>40</v>
      </c>
      <c r="M190" s="263">
        <v>15</v>
      </c>
      <c r="N190" s="263">
        <f t="shared" si="66"/>
        <v>98</v>
      </c>
      <c r="O190" s="263">
        <v>14</v>
      </c>
      <c r="P190" s="263">
        <v>6</v>
      </c>
      <c r="Q190" s="263">
        <v>3</v>
      </c>
      <c r="R190" s="263">
        <f t="shared" si="67"/>
        <v>23</v>
      </c>
      <c r="S190" s="513">
        <f t="shared" si="68"/>
        <v>228</v>
      </c>
      <c r="T190" s="152">
        <f t="shared" si="37"/>
        <v>228</v>
      </c>
    </row>
    <row r="191" spans="1:20" ht="20.25" customHeight="1">
      <c r="A191" s="1112"/>
      <c r="B191" s="1111"/>
      <c r="C191" s="262" t="s">
        <v>18</v>
      </c>
      <c r="D191" s="263">
        <f aca="true" t="shared" si="69" ref="D191:D197">SUM(D175,D179,D183,D187)</f>
        <v>0</v>
      </c>
      <c r="E191" s="263">
        <f t="shared" si="64"/>
        <v>0</v>
      </c>
      <c r="F191" s="263">
        <v>0</v>
      </c>
      <c r="G191" s="263">
        <v>18</v>
      </c>
      <c r="H191" s="263">
        <v>40</v>
      </c>
      <c r="I191" s="263">
        <v>47</v>
      </c>
      <c r="J191" s="263">
        <f t="shared" si="65"/>
        <v>105</v>
      </c>
      <c r="K191" s="263">
        <v>79</v>
      </c>
      <c r="L191" s="263">
        <v>42</v>
      </c>
      <c r="M191" s="263">
        <v>38</v>
      </c>
      <c r="N191" s="263">
        <f t="shared" si="66"/>
        <v>159</v>
      </c>
      <c r="O191" s="263">
        <v>26</v>
      </c>
      <c r="P191" s="263">
        <v>26</v>
      </c>
      <c r="Q191" s="263">
        <v>26</v>
      </c>
      <c r="R191" s="263">
        <f t="shared" si="67"/>
        <v>78</v>
      </c>
      <c r="S191" s="513">
        <f t="shared" si="68"/>
        <v>342</v>
      </c>
      <c r="T191" s="152">
        <f t="shared" si="37"/>
        <v>342</v>
      </c>
    </row>
    <row r="192" spans="1:20" ht="20.25" customHeight="1">
      <c r="A192" s="1112"/>
      <c r="B192" s="1111"/>
      <c r="C192" s="262" t="s">
        <v>14</v>
      </c>
      <c r="D192" s="263">
        <f t="shared" si="69"/>
        <v>0</v>
      </c>
      <c r="E192" s="263">
        <f t="shared" si="64"/>
        <v>0</v>
      </c>
      <c r="F192" s="263">
        <v>0</v>
      </c>
      <c r="G192" s="263">
        <v>41</v>
      </c>
      <c r="H192" s="263">
        <v>83</v>
      </c>
      <c r="I192" s="263">
        <v>88</v>
      </c>
      <c r="J192" s="263">
        <f t="shared" si="65"/>
        <v>212</v>
      </c>
      <c r="K192" s="263">
        <v>122</v>
      </c>
      <c r="L192" s="263">
        <v>82</v>
      </c>
      <c r="M192" s="263">
        <v>53</v>
      </c>
      <c r="N192" s="263">
        <f t="shared" si="66"/>
        <v>257</v>
      </c>
      <c r="O192" s="263">
        <v>40</v>
      </c>
      <c r="P192" s="263">
        <v>32</v>
      </c>
      <c r="Q192" s="263">
        <v>29</v>
      </c>
      <c r="R192" s="263">
        <f t="shared" si="67"/>
        <v>101</v>
      </c>
      <c r="S192" s="513">
        <f t="shared" si="68"/>
        <v>570</v>
      </c>
      <c r="T192" s="152">
        <f t="shared" si="37"/>
        <v>570</v>
      </c>
    </row>
    <row r="193" spans="1:20" ht="20.25" customHeight="1">
      <c r="A193" s="1112"/>
      <c r="B193" s="1111"/>
      <c r="C193" s="262" t="s">
        <v>16</v>
      </c>
      <c r="D193" s="263">
        <f t="shared" si="69"/>
        <v>0</v>
      </c>
      <c r="E193" s="263">
        <f t="shared" si="64"/>
        <v>0</v>
      </c>
      <c r="F193" s="263">
        <v>0</v>
      </c>
      <c r="G193" s="263">
        <v>1</v>
      </c>
      <c r="H193" s="263">
        <v>2</v>
      </c>
      <c r="I193" s="263">
        <v>4</v>
      </c>
      <c r="J193" s="263">
        <f t="shared" si="65"/>
        <v>7</v>
      </c>
      <c r="K193" s="263">
        <v>3</v>
      </c>
      <c r="L193" s="263">
        <v>2</v>
      </c>
      <c r="M193" s="263">
        <v>1</v>
      </c>
      <c r="N193" s="263">
        <f t="shared" si="66"/>
        <v>6</v>
      </c>
      <c r="O193" s="263">
        <v>1</v>
      </c>
      <c r="P193" s="263">
        <v>1</v>
      </c>
      <c r="Q193" s="263">
        <v>1</v>
      </c>
      <c r="R193" s="263">
        <f t="shared" si="67"/>
        <v>3</v>
      </c>
      <c r="S193" s="513">
        <f t="shared" si="68"/>
        <v>16</v>
      </c>
      <c r="T193" s="152">
        <f t="shared" si="37"/>
        <v>16</v>
      </c>
    </row>
    <row r="194" spans="1:20" ht="21" customHeight="1">
      <c r="A194" s="1112">
        <v>41</v>
      </c>
      <c r="B194" s="1111" t="s">
        <v>539</v>
      </c>
      <c r="C194" s="262" t="s">
        <v>17</v>
      </c>
      <c r="D194" s="263">
        <f t="shared" si="69"/>
        <v>0</v>
      </c>
      <c r="E194" s="263">
        <f t="shared" si="64"/>
        <v>0</v>
      </c>
      <c r="F194" s="263">
        <v>0</v>
      </c>
      <c r="G194" s="263">
        <v>0</v>
      </c>
      <c r="H194" s="263">
        <v>0</v>
      </c>
      <c r="I194" s="263">
        <v>56</v>
      </c>
      <c r="J194" s="263">
        <f t="shared" si="65"/>
        <v>56</v>
      </c>
      <c r="K194" s="263">
        <v>46</v>
      </c>
      <c r="L194" s="263">
        <v>16</v>
      </c>
      <c r="M194" s="263">
        <v>47</v>
      </c>
      <c r="N194" s="263">
        <f t="shared" si="66"/>
        <v>109</v>
      </c>
      <c r="O194" s="263">
        <v>32</v>
      </c>
      <c r="P194" s="263">
        <v>14</v>
      </c>
      <c r="Q194" s="263">
        <v>6</v>
      </c>
      <c r="R194" s="263">
        <f t="shared" si="67"/>
        <v>52</v>
      </c>
      <c r="S194" s="513">
        <f t="shared" si="68"/>
        <v>217</v>
      </c>
      <c r="T194" s="152">
        <f t="shared" si="37"/>
        <v>217</v>
      </c>
    </row>
    <row r="195" spans="1:20" ht="20.25" customHeight="1">
      <c r="A195" s="1112"/>
      <c r="B195" s="1111"/>
      <c r="C195" s="262" t="s">
        <v>18</v>
      </c>
      <c r="D195" s="263">
        <f t="shared" si="69"/>
        <v>0</v>
      </c>
      <c r="E195" s="263">
        <f t="shared" si="64"/>
        <v>0</v>
      </c>
      <c r="F195" s="263">
        <v>0</v>
      </c>
      <c r="G195" s="263">
        <v>0</v>
      </c>
      <c r="H195" s="263">
        <v>0</v>
      </c>
      <c r="I195" s="263">
        <v>32</v>
      </c>
      <c r="J195" s="263">
        <f t="shared" si="65"/>
        <v>32</v>
      </c>
      <c r="K195" s="263">
        <v>33</v>
      </c>
      <c r="L195" s="263">
        <v>40</v>
      </c>
      <c r="M195" s="263">
        <v>74</v>
      </c>
      <c r="N195" s="263">
        <f t="shared" si="66"/>
        <v>147</v>
      </c>
      <c r="O195" s="263">
        <v>47</v>
      </c>
      <c r="P195" s="263">
        <v>22</v>
      </c>
      <c r="Q195" s="263">
        <v>21</v>
      </c>
      <c r="R195" s="263">
        <f t="shared" si="67"/>
        <v>90</v>
      </c>
      <c r="S195" s="513">
        <f t="shared" si="68"/>
        <v>269</v>
      </c>
      <c r="T195" s="152">
        <f t="shared" si="37"/>
        <v>269</v>
      </c>
    </row>
    <row r="196" spans="1:20" ht="20.25" customHeight="1">
      <c r="A196" s="1112"/>
      <c r="B196" s="1111"/>
      <c r="C196" s="262" t="s">
        <v>14</v>
      </c>
      <c r="D196" s="263">
        <f t="shared" si="69"/>
        <v>0</v>
      </c>
      <c r="E196" s="263">
        <f t="shared" si="64"/>
        <v>0</v>
      </c>
      <c r="F196" s="263">
        <v>0</v>
      </c>
      <c r="G196" s="263">
        <v>0</v>
      </c>
      <c r="H196" s="263">
        <v>0</v>
      </c>
      <c r="I196" s="263">
        <v>88</v>
      </c>
      <c r="J196" s="263">
        <f t="shared" si="65"/>
        <v>88</v>
      </c>
      <c r="K196" s="263">
        <v>79</v>
      </c>
      <c r="L196" s="263">
        <v>56</v>
      </c>
      <c r="M196" s="263">
        <v>121</v>
      </c>
      <c r="N196" s="263">
        <f t="shared" si="66"/>
        <v>256</v>
      </c>
      <c r="O196" s="263">
        <v>79</v>
      </c>
      <c r="P196" s="263">
        <v>36</v>
      </c>
      <c r="Q196" s="263">
        <v>27</v>
      </c>
      <c r="R196" s="263">
        <f t="shared" si="67"/>
        <v>142</v>
      </c>
      <c r="S196" s="513">
        <f t="shared" si="68"/>
        <v>486</v>
      </c>
      <c r="T196" s="152">
        <f t="shared" si="37"/>
        <v>486</v>
      </c>
    </row>
    <row r="197" spans="1:20" ht="20.25" customHeight="1">
      <c r="A197" s="1112"/>
      <c r="B197" s="1111"/>
      <c r="C197" s="262" t="s">
        <v>16</v>
      </c>
      <c r="D197" s="263">
        <f t="shared" si="69"/>
        <v>0</v>
      </c>
      <c r="E197" s="263">
        <f t="shared" si="64"/>
        <v>0</v>
      </c>
      <c r="F197" s="263">
        <v>0</v>
      </c>
      <c r="G197" s="263">
        <v>0</v>
      </c>
      <c r="H197" s="263">
        <v>0</v>
      </c>
      <c r="I197" s="263">
        <v>3</v>
      </c>
      <c r="J197" s="263">
        <f t="shared" si="65"/>
        <v>3</v>
      </c>
      <c r="K197" s="263">
        <v>3</v>
      </c>
      <c r="L197" s="263">
        <v>2</v>
      </c>
      <c r="M197" s="263">
        <v>4</v>
      </c>
      <c r="N197" s="263">
        <f t="shared" si="66"/>
        <v>9</v>
      </c>
      <c r="O197" s="263">
        <v>2</v>
      </c>
      <c r="P197" s="263">
        <v>1</v>
      </c>
      <c r="Q197" s="263">
        <v>1</v>
      </c>
      <c r="R197" s="263">
        <f t="shared" si="67"/>
        <v>4</v>
      </c>
      <c r="S197" s="513">
        <f t="shared" si="68"/>
        <v>16</v>
      </c>
      <c r="T197" s="152">
        <f t="shared" si="37"/>
        <v>16</v>
      </c>
    </row>
    <row r="198" spans="1:20" ht="20.25" customHeight="1">
      <c r="A198" s="1119" t="s">
        <v>750</v>
      </c>
      <c r="B198" s="1119"/>
      <c r="C198" s="891" t="s">
        <v>17</v>
      </c>
      <c r="D198" s="542">
        <v>0</v>
      </c>
      <c r="E198" s="542">
        <v>0</v>
      </c>
      <c r="F198" s="542">
        <f>SUM(F186)</f>
        <v>36</v>
      </c>
      <c r="G198" s="542">
        <f>SUM(G186,G190,G194)</f>
        <v>47</v>
      </c>
      <c r="H198" s="542">
        <f>SUM(H186,H190,H194)</f>
        <v>55</v>
      </c>
      <c r="I198" s="542">
        <f aca="true" t="shared" si="70" ref="I198:R198">SUM(I186,I190,I194)</f>
        <v>113</v>
      </c>
      <c r="J198" s="542">
        <f t="shared" si="70"/>
        <v>251</v>
      </c>
      <c r="K198" s="542">
        <f t="shared" si="70"/>
        <v>99</v>
      </c>
      <c r="L198" s="542">
        <f t="shared" si="70"/>
        <v>66</v>
      </c>
      <c r="M198" s="542">
        <f t="shared" si="70"/>
        <v>66</v>
      </c>
      <c r="N198" s="542">
        <f t="shared" si="70"/>
        <v>231</v>
      </c>
      <c r="O198" s="542">
        <f t="shared" si="70"/>
        <v>46</v>
      </c>
      <c r="P198" s="542">
        <f t="shared" si="70"/>
        <v>20</v>
      </c>
      <c r="Q198" s="542">
        <f t="shared" si="70"/>
        <v>12</v>
      </c>
      <c r="R198" s="542">
        <f t="shared" si="70"/>
        <v>78</v>
      </c>
      <c r="S198" s="542">
        <f>SUM(S186,S190,S194)</f>
        <v>560</v>
      </c>
      <c r="T198" s="152">
        <f aca="true" t="shared" si="71" ref="T198:T245">J198+N198+R198</f>
        <v>560</v>
      </c>
    </row>
    <row r="199" spans="1:20" ht="20.25" customHeight="1">
      <c r="A199" s="1119"/>
      <c r="B199" s="1119"/>
      <c r="C199" s="891" t="s">
        <v>18</v>
      </c>
      <c r="D199" s="542">
        <v>0</v>
      </c>
      <c r="E199" s="542">
        <v>0</v>
      </c>
      <c r="F199" s="542">
        <f>SUM(F187,F191,F195)</f>
        <v>11</v>
      </c>
      <c r="G199" s="542">
        <f>SUM(G187,G191,G195)</f>
        <v>38</v>
      </c>
      <c r="H199" s="542">
        <f aca="true" t="shared" si="72" ref="H199:S199">SUM(H187,H191,H195)</f>
        <v>58</v>
      </c>
      <c r="I199" s="542">
        <f t="shared" si="72"/>
        <v>91</v>
      </c>
      <c r="J199" s="542">
        <f t="shared" si="72"/>
        <v>198</v>
      </c>
      <c r="K199" s="542">
        <f>SUM(K187,K191,K195)</f>
        <v>117</v>
      </c>
      <c r="L199" s="542">
        <f t="shared" si="72"/>
        <v>93</v>
      </c>
      <c r="M199" s="542">
        <f t="shared" si="72"/>
        <v>116</v>
      </c>
      <c r="N199" s="542">
        <f>SUM(N187,N191,N195)</f>
        <v>326</v>
      </c>
      <c r="O199" s="542">
        <f t="shared" si="72"/>
        <v>73</v>
      </c>
      <c r="P199" s="542">
        <f t="shared" si="72"/>
        <v>48</v>
      </c>
      <c r="Q199" s="542">
        <f t="shared" si="72"/>
        <v>57</v>
      </c>
      <c r="R199" s="542">
        <f t="shared" si="72"/>
        <v>178</v>
      </c>
      <c r="S199" s="542">
        <f t="shared" si="72"/>
        <v>702</v>
      </c>
      <c r="T199" s="152">
        <f t="shared" si="71"/>
        <v>702</v>
      </c>
    </row>
    <row r="200" spans="1:20" ht="20.25" customHeight="1">
      <c r="A200" s="1119"/>
      <c r="B200" s="1119"/>
      <c r="C200" s="891" t="s">
        <v>14</v>
      </c>
      <c r="D200" s="542">
        <v>0</v>
      </c>
      <c r="E200" s="542">
        <v>0</v>
      </c>
      <c r="F200" s="542">
        <f>SUM(F188,F192,F196)</f>
        <v>47</v>
      </c>
      <c r="G200" s="542">
        <f aca="true" t="shared" si="73" ref="G200:S201">SUM(G188,G192,G196)</f>
        <v>85</v>
      </c>
      <c r="H200" s="542">
        <f t="shared" si="73"/>
        <v>113</v>
      </c>
      <c r="I200" s="542">
        <f t="shared" si="73"/>
        <v>204</v>
      </c>
      <c r="J200" s="542">
        <f t="shared" si="73"/>
        <v>449</v>
      </c>
      <c r="K200" s="542">
        <f t="shared" si="73"/>
        <v>216</v>
      </c>
      <c r="L200" s="542">
        <f t="shared" si="73"/>
        <v>159</v>
      </c>
      <c r="M200" s="542">
        <f t="shared" si="73"/>
        <v>182</v>
      </c>
      <c r="N200" s="542">
        <f t="shared" si="73"/>
        <v>557</v>
      </c>
      <c r="O200" s="542">
        <f>SUM(O188,O192,O196)</f>
        <v>119</v>
      </c>
      <c r="P200" s="542">
        <f t="shared" si="73"/>
        <v>68</v>
      </c>
      <c r="Q200" s="542">
        <f t="shared" si="73"/>
        <v>69</v>
      </c>
      <c r="R200" s="542">
        <f>SUM(R188,R192,R196)</f>
        <v>256</v>
      </c>
      <c r="S200" s="542">
        <f t="shared" si="73"/>
        <v>1262</v>
      </c>
      <c r="T200" s="152">
        <f t="shared" si="71"/>
        <v>1262</v>
      </c>
    </row>
    <row r="201" spans="1:20" ht="20.25" customHeight="1">
      <c r="A201" s="1119"/>
      <c r="B201" s="1119"/>
      <c r="C201" s="891" t="s">
        <v>16</v>
      </c>
      <c r="D201" s="542">
        <v>0</v>
      </c>
      <c r="E201" s="542">
        <v>0</v>
      </c>
      <c r="F201" s="542">
        <f>SUM(F189,F193,F197)</f>
        <v>2</v>
      </c>
      <c r="G201" s="542">
        <f t="shared" si="73"/>
        <v>2</v>
      </c>
      <c r="H201" s="542">
        <f t="shared" si="73"/>
        <v>3</v>
      </c>
      <c r="I201" s="542">
        <f t="shared" si="73"/>
        <v>8</v>
      </c>
      <c r="J201" s="542">
        <f t="shared" si="73"/>
        <v>15</v>
      </c>
      <c r="K201" s="542">
        <f t="shared" si="73"/>
        <v>7</v>
      </c>
      <c r="L201" s="542">
        <f t="shared" si="73"/>
        <v>5</v>
      </c>
      <c r="M201" s="542">
        <f t="shared" si="73"/>
        <v>6</v>
      </c>
      <c r="N201" s="542">
        <f>SUM(N189,N193,N197)</f>
        <v>18</v>
      </c>
      <c r="O201" s="542">
        <f t="shared" si="73"/>
        <v>3</v>
      </c>
      <c r="P201" s="542">
        <f t="shared" si="73"/>
        <v>2</v>
      </c>
      <c r="Q201" s="542">
        <f t="shared" si="73"/>
        <v>3</v>
      </c>
      <c r="R201" s="542">
        <f t="shared" si="73"/>
        <v>8</v>
      </c>
      <c r="S201" s="542">
        <f>SUM(S189,S193,S197)</f>
        <v>41</v>
      </c>
      <c r="T201" s="152">
        <f t="shared" si="71"/>
        <v>41</v>
      </c>
    </row>
    <row r="202" spans="1:20" ht="21" customHeight="1">
      <c r="A202" s="1116">
        <v>42</v>
      </c>
      <c r="B202" s="1115" t="s">
        <v>563</v>
      </c>
      <c r="C202" s="586" t="s">
        <v>17</v>
      </c>
      <c r="D202" s="801">
        <v>124</v>
      </c>
      <c r="E202" s="801">
        <v>119</v>
      </c>
      <c r="F202" s="801">
        <v>117</v>
      </c>
      <c r="G202" s="801">
        <v>67</v>
      </c>
      <c r="H202" s="801">
        <v>0</v>
      </c>
      <c r="I202" s="801">
        <v>0</v>
      </c>
      <c r="J202" s="801">
        <f>SUM(D202:I202)</f>
        <v>427</v>
      </c>
      <c r="K202" s="801">
        <v>85</v>
      </c>
      <c r="L202" s="801">
        <v>50</v>
      </c>
      <c r="M202" s="801">
        <v>29</v>
      </c>
      <c r="N202" s="801">
        <f>SUM(K202:M202)</f>
        <v>164</v>
      </c>
      <c r="O202" s="801">
        <v>8</v>
      </c>
      <c r="P202" s="801">
        <v>12</v>
      </c>
      <c r="Q202" s="801">
        <v>3</v>
      </c>
      <c r="R202" s="801">
        <f>SUM(O202:Q202)</f>
        <v>23</v>
      </c>
      <c r="S202" s="671">
        <f aca="true" t="shared" si="74" ref="S202:S209">J202+N202+R202</f>
        <v>614</v>
      </c>
      <c r="T202" s="152">
        <f t="shared" si="71"/>
        <v>614</v>
      </c>
    </row>
    <row r="203" spans="1:20" ht="20.25" customHeight="1">
      <c r="A203" s="1116"/>
      <c r="B203" s="1115"/>
      <c r="C203" s="586" t="s">
        <v>18</v>
      </c>
      <c r="D203" s="801">
        <v>79</v>
      </c>
      <c r="E203" s="801">
        <v>157</v>
      </c>
      <c r="F203" s="801">
        <v>215</v>
      </c>
      <c r="G203" s="801">
        <v>190</v>
      </c>
      <c r="H203" s="801">
        <v>0</v>
      </c>
      <c r="I203" s="801">
        <v>0</v>
      </c>
      <c r="J203" s="801">
        <f>SUM(D203:I203)</f>
        <v>641</v>
      </c>
      <c r="K203" s="801">
        <v>173</v>
      </c>
      <c r="L203" s="801">
        <v>94</v>
      </c>
      <c r="M203" s="801">
        <v>93</v>
      </c>
      <c r="N203" s="801">
        <f>SUM(K203:M203)</f>
        <v>360</v>
      </c>
      <c r="O203" s="801">
        <v>54</v>
      </c>
      <c r="P203" s="801">
        <v>24</v>
      </c>
      <c r="Q203" s="801">
        <v>9</v>
      </c>
      <c r="R203" s="801">
        <f>SUM(O203:Q203)</f>
        <v>87</v>
      </c>
      <c r="S203" s="671">
        <f t="shared" si="74"/>
        <v>1088</v>
      </c>
      <c r="T203" s="152">
        <f t="shared" si="71"/>
        <v>1088</v>
      </c>
    </row>
    <row r="204" spans="1:20" ht="20.25" customHeight="1">
      <c r="A204" s="1116"/>
      <c r="B204" s="1115"/>
      <c r="C204" s="586" t="s">
        <v>14</v>
      </c>
      <c r="D204" s="801">
        <f>SUM(D202:D203)</f>
        <v>203</v>
      </c>
      <c r="E204" s="801">
        <f>SUM(E202:E203)</f>
        <v>276</v>
      </c>
      <c r="F204" s="801">
        <f>SUM(F202:F203)</f>
        <v>332</v>
      </c>
      <c r="G204" s="801">
        <f>SUM(G202:G203)</f>
        <v>257</v>
      </c>
      <c r="H204" s="801">
        <v>0</v>
      </c>
      <c r="I204" s="801">
        <v>0</v>
      </c>
      <c r="J204" s="801">
        <f aca="true" t="shared" si="75" ref="J204:R204">SUM(J202:J203)</f>
        <v>1068</v>
      </c>
      <c r="K204" s="801">
        <f t="shared" si="75"/>
        <v>258</v>
      </c>
      <c r="L204" s="801">
        <f t="shared" si="75"/>
        <v>144</v>
      </c>
      <c r="M204" s="801">
        <f t="shared" si="75"/>
        <v>122</v>
      </c>
      <c r="N204" s="801">
        <f t="shared" si="75"/>
        <v>524</v>
      </c>
      <c r="O204" s="801">
        <f t="shared" si="75"/>
        <v>62</v>
      </c>
      <c r="P204" s="801">
        <f t="shared" si="75"/>
        <v>36</v>
      </c>
      <c r="Q204" s="801">
        <f t="shared" si="75"/>
        <v>12</v>
      </c>
      <c r="R204" s="801">
        <f t="shared" si="75"/>
        <v>110</v>
      </c>
      <c r="S204" s="671">
        <f t="shared" si="74"/>
        <v>1702</v>
      </c>
      <c r="T204" s="152">
        <f t="shared" si="71"/>
        <v>1702</v>
      </c>
    </row>
    <row r="205" spans="1:20" ht="20.25" customHeight="1">
      <c r="A205" s="1116"/>
      <c r="B205" s="1115"/>
      <c r="C205" s="586" t="s">
        <v>16</v>
      </c>
      <c r="D205" s="801">
        <v>6</v>
      </c>
      <c r="E205" s="801">
        <v>7</v>
      </c>
      <c r="F205" s="801">
        <v>9</v>
      </c>
      <c r="G205" s="801">
        <v>9</v>
      </c>
      <c r="H205" s="801">
        <v>0</v>
      </c>
      <c r="I205" s="801">
        <v>0</v>
      </c>
      <c r="J205" s="801">
        <f>SUM(D205:I205)</f>
        <v>31</v>
      </c>
      <c r="K205" s="801">
        <v>7</v>
      </c>
      <c r="L205" s="801">
        <v>5</v>
      </c>
      <c r="M205" s="801">
        <v>4</v>
      </c>
      <c r="N205" s="801">
        <f>SUM(K205:M205)</f>
        <v>16</v>
      </c>
      <c r="O205" s="801">
        <v>2</v>
      </c>
      <c r="P205" s="801">
        <v>1</v>
      </c>
      <c r="Q205" s="801">
        <v>1</v>
      </c>
      <c r="R205" s="801">
        <f>SUM(O205:Q205)</f>
        <v>4</v>
      </c>
      <c r="S205" s="671">
        <f t="shared" si="74"/>
        <v>51</v>
      </c>
      <c r="T205" s="152">
        <f t="shared" si="71"/>
        <v>51</v>
      </c>
    </row>
    <row r="206" spans="1:20" ht="20.25" customHeight="1">
      <c r="A206" s="1116">
        <v>43</v>
      </c>
      <c r="B206" s="1115" t="s">
        <v>693</v>
      </c>
      <c r="C206" s="586" t="s">
        <v>17</v>
      </c>
      <c r="D206" s="801">
        <v>17</v>
      </c>
      <c r="E206" s="801">
        <v>38</v>
      </c>
      <c r="F206" s="801">
        <v>43</v>
      </c>
      <c r="G206" s="801">
        <v>30</v>
      </c>
      <c r="H206" s="801">
        <v>0</v>
      </c>
      <c r="I206" s="801">
        <v>0</v>
      </c>
      <c r="J206" s="801">
        <f>SUM(D206:I206)</f>
        <v>128</v>
      </c>
      <c r="K206" s="801">
        <v>23</v>
      </c>
      <c r="L206" s="801">
        <v>6</v>
      </c>
      <c r="M206" s="801">
        <v>4</v>
      </c>
      <c r="N206" s="801">
        <f>SUM(K206:M206)</f>
        <v>33</v>
      </c>
      <c r="O206" s="801">
        <v>2</v>
      </c>
      <c r="P206" s="801">
        <v>2</v>
      </c>
      <c r="Q206" s="801">
        <v>0</v>
      </c>
      <c r="R206" s="801">
        <f>SUM(O206:Q206)</f>
        <v>4</v>
      </c>
      <c r="S206" s="671">
        <f t="shared" si="74"/>
        <v>165</v>
      </c>
      <c r="T206" s="152">
        <f t="shared" si="71"/>
        <v>165</v>
      </c>
    </row>
    <row r="207" spans="1:20" ht="20.25" customHeight="1">
      <c r="A207" s="1116"/>
      <c r="B207" s="1115"/>
      <c r="C207" s="586" t="s">
        <v>18</v>
      </c>
      <c r="D207" s="801">
        <v>9</v>
      </c>
      <c r="E207" s="801">
        <v>4</v>
      </c>
      <c r="F207" s="801">
        <v>17</v>
      </c>
      <c r="G207" s="801">
        <v>45</v>
      </c>
      <c r="H207" s="801">
        <v>0</v>
      </c>
      <c r="I207" s="801">
        <v>0</v>
      </c>
      <c r="J207" s="801">
        <f>SUM(D207:I207)</f>
        <v>75</v>
      </c>
      <c r="K207" s="801">
        <v>35</v>
      </c>
      <c r="L207" s="801">
        <v>12</v>
      </c>
      <c r="M207" s="801">
        <v>12</v>
      </c>
      <c r="N207" s="801">
        <f>SUM(K207:M207)</f>
        <v>59</v>
      </c>
      <c r="O207" s="801">
        <v>10</v>
      </c>
      <c r="P207" s="801">
        <v>8</v>
      </c>
      <c r="Q207" s="801">
        <v>3</v>
      </c>
      <c r="R207" s="801">
        <f>SUM(O207:Q207)</f>
        <v>21</v>
      </c>
      <c r="S207" s="671">
        <f t="shared" si="74"/>
        <v>155</v>
      </c>
      <c r="T207" s="152">
        <f t="shared" si="71"/>
        <v>155</v>
      </c>
    </row>
    <row r="208" spans="1:20" ht="20.25" customHeight="1">
      <c r="A208" s="1116"/>
      <c r="B208" s="1115"/>
      <c r="C208" s="586" t="s">
        <v>14</v>
      </c>
      <c r="D208" s="801">
        <f>SUM(D206:D207)</f>
        <v>26</v>
      </c>
      <c r="E208" s="801">
        <f>SUM(E206:E207)</f>
        <v>42</v>
      </c>
      <c r="F208" s="801">
        <f>SUM(F206:F207)</f>
        <v>60</v>
      </c>
      <c r="G208" s="801">
        <f>SUM(G206:G207)</f>
        <v>75</v>
      </c>
      <c r="H208" s="801">
        <v>0</v>
      </c>
      <c r="I208" s="801">
        <v>0</v>
      </c>
      <c r="J208" s="801">
        <f aca="true" t="shared" si="76" ref="J208:P208">SUM(J206:J207)</f>
        <v>203</v>
      </c>
      <c r="K208" s="801">
        <f t="shared" si="76"/>
        <v>58</v>
      </c>
      <c r="L208" s="801">
        <f t="shared" si="76"/>
        <v>18</v>
      </c>
      <c r="M208" s="801">
        <f t="shared" si="76"/>
        <v>16</v>
      </c>
      <c r="N208" s="801">
        <f t="shared" si="76"/>
        <v>92</v>
      </c>
      <c r="O208" s="801">
        <f t="shared" si="76"/>
        <v>12</v>
      </c>
      <c r="P208" s="801">
        <f t="shared" si="76"/>
        <v>10</v>
      </c>
      <c r="Q208" s="801">
        <v>3</v>
      </c>
      <c r="R208" s="801">
        <f>SUM(R206:R207)</f>
        <v>25</v>
      </c>
      <c r="S208" s="671">
        <f t="shared" si="74"/>
        <v>320</v>
      </c>
      <c r="T208" s="152">
        <f t="shared" si="71"/>
        <v>320</v>
      </c>
    </row>
    <row r="209" spans="1:20" ht="20.25" customHeight="1">
      <c r="A209" s="1116"/>
      <c r="B209" s="1115"/>
      <c r="C209" s="586" t="s">
        <v>16</v>
      </c>
      <c r="D209" s="801">
        <v>1</v>
      </c>
      <c r="E209" s="801">
        <v>4</v>
      </c>
      <c r="F209" s="801">
        <v>3</v>
      </c>
      <c r="G209" s="801">
        <v>3</v>
      </c>
      <c r="H209" s="801">
        <v>0</v>
      </c>
      <c r="I209" s="801">
        <v>0</v>
      </c>
      <c r="J209" s="801">
        <f>SUM(D209:I209)</f>
        <v>11</v>
      </c>
      <c r="K209" s="801">
        <v>2</v>
      </c>
      <c r="L209" s="801">
        <v>1</v>
      </c>
      <c r="M209" s="801">
        <v>1</v>
      </c>
      <c r="N209" s="801">
        <f>SUM(K209:M209)</f>
        <v>4</v>
      </c>
      <c r="O209" s="801">
        <v>1</v>
      </c>
      <c r="P209" s="801">
        <v>1</v>
      </c>
      <c r="Q209" s="801">
        <v>1</v>
      </c>
      <c r="R209" s="801">
        <f>SUM(O209:Q209)</f>
        <v>3</v>
      </c>
      <c r="S209" s="671">
        <f t="shared" si="74"/>
        <v>18</v>
      </c>
      <c r="T209" s="152">
        <f t="shared" si="71"/>
        <v>18</v>
      </c>
    </row>
    <row r="210" spans="1:20" ht="21" customHeight="1">
      <c r="A210" s="1119" t="s">
        <v>751</v>
      </c>
      <c r="B210" s="1119"/>
      <c r="C210" s="891" t="s">
        <v>17</v>
      </c>
      <c r="D210" s="542">
        <f aca="true" t="shared" si="77" ref="D210:G213">D202+D206</f>
        <v>141</v>
      </c>
      <c r="E210" s="542">
        <f t="shared" si="77"/>
        <v>157</v>
      </c>
      <c r="F210" s="542">
        <f t="shared" si="77"/>
        <v>160</v>
      </c>
      <c r="G210" s="542">
        <f t="shared" si="77"/>
        <v>97</v>
      </c>
      <c r="H210" s="508">
        <v>0</v>
      </c>
      <c r="I210" s="508">
        <v>0</v>
      </c>
      <c r="J210" s="542">
        <f aca="true" t="shared" si="78" ref="J210:S213">J202+J206</f>
        <v>555</v>
      </c>
      <c r="K210" s="542">
        <f t="shared" si="78"/>
        <v>108</v>
      </c>
      <c r="L210" s="542">
        <f t="shared" si="78"/>
        <v>56</v>
      </c>
      <c r="M210" s="542">
        <f t="shared" si="78"/>
        <v>33</v>
      </c>
      <c r="N210" s="542">
        <f t="shared" si="78"/>
        <v>197</v>
      </c>
      <c r="O210" s="542">
        <f t="shared" si="78"/>
        <v>10</v>
      </c>
      <c r="P210" s="542">
        <f t="shared" si="78"/>
        <v>14</v>
      </c>
      <c r="Q210" s="542">
        <f t="shared" si="78"/>
        <v>3</v>
      </c>
      <c r="R210" s="542">
        <f t="shared" si="78"/>
        <v>27</v>
      </c>
      <c r="S210" s="542">
        <f t="shared" si="78"/>
        <v>779</v>
      </c>
      <c r="T210" s="152">
        <f t="shared" si="71"/>
        <v>779</v>
      </c>
    </row>
    <row r="211" spans="1:20" ht="20.25" customHeight="1">
      <c r="A211" s="1119"/>
      <c r="B211" s="1119"/>
      <c r="C211" s="891" t="s">
        <v>18</v>
      </c>
      <c r="D211" s="542">
        <f t="shared" si="77"/>
        <v>88</v>
      </c>
      <c r="E211" s="542">
        <f t="shared" si="77"/>
        <v>161</v>
      </c>
      <c r="F211" s="542">
        <f t="shared" si="77"/>
        <v>232</v>
      </c>
      <c r="G211" s="542">
        <f t="shared" si="77"/>
        <v>235</v>
      </c>
      <c r="H211" s="508">
        <v>0</v>
      </c>
      <c r="I211" s="508">
        <v>0</v>
      </c>
      <c r="J211" s="542">
        <f t="shared" si="78"/>
        <v>716</v>
      </c>
      <c r="K211" s="542">
        <f t="shared" si="78"/>
        <v>208</v>
      </c>
      <c r="L211" s="542">
        <f t="shared" si="78"/>
        <v>106</v>
      </c>
      <c r="M211" s="542">
        <f t="shared" si="78"/>
        <v>105</v>
      </c>
      <c r="N211" s="542">
        <f t="shared" si="78"/>
        <v>419</v>
      </c>
      <c r="O211" s="542">
        <f t="shared" si="78"/>
        <v>64</v>
      </c>
      <c r="P211" s="542">
        <f t="shared" si="78"/>
        <v>32</v>
      </c>
      <c r="Q211" s="542">
        <f t="shared" si="78"/>
        <v>12</v>
      </c>
      <c r="R211" s="542">
        <f t="shared" si="78"/>
        <v>108</v>
      </c>
      <c r="S211" s="542">
        <f t="shared" si="78"/>
        <v>1243</v>
      </c>
      <c r="T211" s="152">
        <f t="shared" si="71"/>
        <v>1243</v>
      </c>
    </row>
    <row r="212" spans="1:20" ht="20.25" customHeight="1">
      <c r="A212" s="1119"/>
      <c r="B212" s="1119"/>
      <c r="C212" s="891" t="s">
        <v>14</v>
      </c>
      <c r="D212" s="542">
        <f t="shared" si="77"/>
        <v>229</v>
      </c>
      <c r="E212" s="542">
        <f t="shared" si="77"/>
        <v>318</v>
      </c>
      <c r="F212" s="542">
        <f t="shared" si="77"/>
        <v>392</v>
      </c>
      <c r="G212" s="542">
        <f t="shared" si="77"/>
        <v>332</v>
      </c>
      <c r="H212" s="508">
        <v>0</v>
      </c>
      <c r="I212" s="508">
        <v>0</v>
      </c>
      <c r="J212" s="542">
        <f t="shared" si="78"/>
        <v>1271</v>
      </c>
      <c r="K212" s="542">
        <f t="shared" si="78"/>
        <v>316</v>
      </c>
      <c r="L212" s="542">
        <f t="shared" si="78"/>
        <v>162</v>
      </c>
      <c r="M212" s="542">
        <f t="shared" si="78"/>
        <v>138</v>
      </c>
      <c r="N212" s="542">
        <f t="shared" si="78"/>
        <v>616</v>
      </c>
      <c r="O212" s="542">
        <f t="shared" si="78"/>
        <v>74</v>
      </c>
      <c r="P212" s="542">
        <f t="shared" si="78"/>
        <v>46</v>
      </c>
      <c r="Q212" s="542">
        <f t="shared" si="78"/>
        <v>15</v>
      </c>
      <c r="R212" s="542">
        <f t="shared" si="78"/>
        <v>135</v>
      </c>
      <c r="S212" s="542">
        <f t="shared" si="78"/>
        <v>2022</v>
      </c>
      <c r="T212" s="152">
        <f t="shared" si="71"/>
        <v>2022</v>
      </c>
    </row>
    <row r="213" spans="1:20" ht="20.25" customHeight="1">
      <c r="A213" s="1119"/>
      <c r="B213" s="1119"/>
      <c r="C213" s="891" t="s">
        <v>16</v>
      </c>
      <c r="D213" s="542">
        <f t="shared" si="77"/>
        <v>7</v>
      </c>
      <c r="E213" s="542">
        <f t="shared" si="77"/>
        <v>11</v>
      </c>
      <c r="F213" s="542">
        <f t="shared" si="77"/>
        <v>12</v>
      </c>
      <c r="G213" s="542">
        <f t="shared" si="77"/>
        <v>12</v>
      </c>
      <c r="H213" s="508">
        <v>0</v>
      </c>
      <c r="I213" s="508">
        <v>0</v>
      </c>
      <c r="J213" s="542">
        <f t="shared" si="78"/>
        <v>42</v>
      </c>
      <c r="K213" s="542">
        <f t="shared" si="78"/>
        <v>9</v>
      </c>
      <c r="L213" s="542">
        <f t="shared" si="78"/>
        <v>6</v>
      </c>
      <c r="M213" s="542">
        <f t="shared" si="78"/>
        <v>5</v>
      </c>
      <c r="N213" s="542">
        <f t="shared" si="78"/>
        <v>20</v>
      </c>
      <c r="O213" s="542">
        <f t="shared" si="78"/>
        <v>3</v>
      </c>
      <c r="P213" s="542">
        <f t="shared" si="78"/>
        <v>2</v>
      </c>
      <c r="Q213" s="542">
        <f t="shared" si="78"/>
        <v>2</v>
      </c>
      <c r="R213" s="542">
        <f t="shared" si="78"/>
        <v>7</v>
      </c>
      <c r="S213" s="542">
        <f t="shared" si="78"/>
        <v>69</v>
      </c>
      <c r="T213" s="152">
        <f t="shared" si="71"/>
        <v>69</v>
      </c>
    </row>
    <row r="214" spans="1:20" ht="20.25" customHeight="1">
      <c r="A214" s="1112">
        <v>44</v>
      </c>
      <c r="B214" s="1117" t="s">
        <v>592</v>
      </c>
      <c r="C214" s="872" t="s">
        <v>17</v>
      </c>
      <c r="D214" s="298">
        <v>0</v>
      </c>
      <c r="E214" s="298">
        <v>0</v>
      </c>
      <c r="F214" s="298">
        <v>114</v>
      </c>
      <c r="G214" s="298">
        <v>315</v>
      </c>
      <c r="H214" s="298">
        <v>298</v>
      </c>
      <c r="I214" s="298">
        <v>319</v>
      </c>
      <c r="J214" s="298">
        <f>SUM(D214:I214)</f>
        <v>1046</v>
      </c>
      <c r="K214" s="298">
        <v>254</v>
      </c>
      <c r="L214" s="298">
        <v>196</v>
      </c>
      <c r="M214" s="298">
        <v>176</v>
      </c>
      <c r="N214" s="298">
        <v>626</v>
      </c>
      <c r="O214" s="298">
        <v>133</v>
      </c>
      <c r="P214" s="298">
        <v>33</v>
      </c>
      <c r="Q214" s="298">
        <v>21</v>
      </c>
      <c r="R214" s="298">
        <v>187</v>
      </c>
      <c r="S214" s="435">
        <f>J214+N214+R214</f>
        <v>1859</v>
      </c>
      <c r="T214" s="152">
        <f t="shared" si="71"/>
        <v>1859</v>
      </c>
    </row>
    <row r="215" spans="1:20" ht="20.25" customHeight="1">
      <c r="A215" s="1112"/>
      <c r="B215" s="1117"/>
      <c r="C215" s="872" t="s">
        <v>18</v>
      </c>
      <c r="D215" s="298">
        <v>0</v>
      </c>
      <c r="E215" s="298">
        <v>0</v>
      </c>
      <c r="F215" s="298">
        <v>72</v>
      </c>
      <c r="G215" s="298">
        <v>329</v>
      </c>
      <c r="H215" s="298">
        <v>417</v>
      </c>
      <c r="I215" s="298">
        <v>567</v>
      </c>
      <c r="J215" s="298">
        <f aca="true" t="shared" si="79" ref="J215:J233">SUM(D215:I215)</f>
        <v>1385</v>
      </c>
      <c r="K215" s="298">
        <v>467</v>
      </c>
      <c r="L215" s="298">
        <v>392</v>
      </c>
      <c r="M215" s="298">
        <v>387</v>
      </c>
      <c r="N215" s="298">
        <v>1246</v>
      </c>
      <c r="O215" s="298">
        <v>282</v>
      </c>
      <c r="P215" s="298">
        <v>101</v>
      </c>
      <c r="Q215" s="298">
        <v>44</v>
      </c>
      <c r="R215" s="298">
        <v>427</v>
      </c>
      <c r="S215" s="435">
        <f aca="true" t="shared" si="80" ref="S215:S233">J215+N215+R215</f>
        <v>3058</v>
      </c>
      <c r="T215" s="152">
        <f t="shared" si="71"/>
        <v>3058</v>
      </c>
    </row>
    <row r="216" spans="1:20" ht="20.25" customHeight="1">
      <c r="A216" s="1112"/>
      <c r="B216" s="1117"/>
      <c r="C216" s="872" t="s">
        <v>14</v>
      </c>
      <c r="D216" s="298">
        <f>D214+D215</f>
        <v>0</v>
      </c>
      <c r="E216" s="298">
        <f aca="true" t="shared" si="81" ref="E216:R216">E214+E215</f>
        <v>0</v>
      </c>
      <c r="F216" s="298">
        <f t="shared" si="81"/>
        <v>186</v>
      </c>
      <c r="G216" s="298">
        <f t="shared" si="81"/>
        <v>644</v>
      </c>
      <c r="H216" s="298">
        <f t="shared" si="81"/>
        <v>715</v>
      </c>
      <c r="I216" s="298">
        <f t="shared" si="81"/>
        <v>886</v>
      </c>
      <c r="J216" s="298">
        <f t="shared" si="79"/>
        <v>2431</v>
      </c>
      <c r="K216" s="298">
        <f t="shared" si="81"/>
        <v>721</v>
      </c>
      <c r="L216" s="298">
        <f t="shared" si="81"/>
        <v>588</v>
      </c>
      <c r="M216" s="298">
        <f t="shared" si="81"/>
        <v>563</v>
      </c>
      <c r="N216" s="298">
        <f t="shared" si="81"/>
        <v>1872</v>
      </c>
      <c r="O216" s="298">
        <f t="shared" si="81"/>
        <v>415</v>
      </c>
      <c r="P216" s="298">
        <f t="shared" si="81"/>
        <v>134</v>
      </c>
      <c r="Q216" s="298">
        <f t="shared" si="81"/>
        <v>65</v>
      </c>
      <c r="R216" s="298">
        <f t="shared" si="81"/>
        <v>614</v>
      </c>
      <c r="S216" s="435">
        <f t="shared" si="80"/>
        <v>4917</v>
      </c>
      <c r="T216" s="152">
        <f t="shared" si="71"/>
        <v>4917</v>
      </c>
    </row>
    <row r="217" spans="1:20" ht="20.25" customHeight="1">
      <c r="A217" s="1112"/>
      <c r="B217" s="1117"/>
      <c r="C217" s="872" t="s">
        <v>16</v>
      </c>
      <c r="D217" s="298">
        <v>0</v>
      </c>
      <c r="E217" s="298">
        <v>0</v>
      </c>
      <c r="F217" s="298">
        <v>5</v>
      </c>
      <c r="G217" s="298">
        <v>14</v>
      </c>
      <c r="H217" s="298">
        <v>16</v>
      </c>
      <c r="I217" s="298">
        <v>22</v>
      </c>
      <c r="J217" s="298">
        <f t="shared" si="79"/>
        <v>57</v>
      </c>
      <c r="K217" s="298">
        <v>15</v>
      </c>
      <c r="L217" s="298">
        <v>14</v>
      </c>
      <c r="M217" s="298">
        <v>14</v>
      </c>
      <c r="N217" s="298">
        <v>43</v>
      </c>
      <c r="O217" s="298">
        <v>9</v>
      </c>
      <c r="P217" s="298">
        <v>3</v>
      </c>
      <c r="Q217" s="298">
        <v>3</v>
      </c>
      <c r="R217" s="298">
        <v>15</v>
      </c>
      <c r="S217" s="435">
        <f t="shared" si="80"/>
        <v>115</v>
      </c>
      <c r="T217" s="152">
        <f t="shared" si="71"/>
        <v>115</v>
      </c>
    </row>
    <row r="218" spans="1:20" ht="20.25" customHeight="1">
      <c r="A218" s="1112">
        <v>45</v>
      </c>
      <c r="B218" s="1117" t="s">
        <v>596</v>
      </c>
      <c r="C218" s="872" t="s">
        <v>17</v>
      </c>
      <c r="D218" s="298">
        <v>0</v>
      </c>
      <c r="E218" s="298">
        <v>0</v>
      </c>
      <c r="F218" s="298">
        <v>0</v>
      </c>
      <c r="G218" s="263">
        <v>70</v>
      </c>
      <c r="H218" s="263">
        <v>41</v>
      </c>
      <c r="I218" s="263">
        <v>26</v>
      </c>
      <c r="J218" s="298">
        <f t="shared" si="79"/>
        <v>137</v>
      </c>
      <c r="K218" s="263">
        <v>20</v>
      </c>
      <c r="L218" s="263">
        <v>10</v>
      </c>
      <c r="M218" s="263">
        <v>8</v>
      </c>
      <c r="N218" s="263">
        <v>38</v>
      </c>
      <c r="O218" s="263">
        <v>11</v>
      </c>
      <c r="P218" s="263">
        <v>5</v>
      </c>
      <c r="Q218" s="263">
        <v>2</v>
      </c>
      <c r="R218" s="263">
        <v>18</v>
      </c>
      <c r="S218" s="435">
        <f t="shared" si="80"/>
        <v>193</v>
      </c>
      <c r="T218" s="152">
        <f t="shared" si="71"/>
        <v>193</v>
      </c>
    </row>
    <row r="219" spans="1:20" ht="20.25" customHeight="1">
      <c r="A219" s="1112"/>
      <c r="B219" s="1117"/>
      <c r="C219" s="872" t="s">
        <v>18</v>
      </c>
      <c r="D219" s="298">
        <v>0</v>
      </c>
      <c r="E219" s="298">
        <v>0</v>
      </c>
      <c r="F219" s="298">
        <v>0</v>
      </c>
      <c r="G219" s="263">
        <v>61</v>
      </c>
      <c r="H219" s="263">
        <v>40</v>
      </c>
      <c r="I219" s="263">
        <v>48</v>
      </c>
      <c r="J219" s="298">
        <f t="shared" si="79"/>
        <v>149</v>
      </c>
      <c r="K219" s="263">
        <v>86</v>
      </c>
      <c r="L219" s="263">
        <v>58</v>
      </c>
      <c r="M219" s="263">
        <v>34</v>
      </c>
      <c r="N219" s="263">
        <v>178</v>
      </c>
      <c r="O219" s="263">
        <v>28</v>
      </c>
      <c r="P219" s="263">
        <v>14</v>
      </c>
      <c r="Q219" s="263">
        <v>17</v>
      </c>
      <c r="R219" s="263">
        <v>59</v>
      </c>
      <c r="S219" s="435">
        <f t="shared" si="80"/>
        <v>386</v>
      </c>
      <c r="T219" s="152">
        <f t="shared" si="71"/>
        <v>386</v>
      </c>
    </row>
    <row r="220" spans="1:20" ht="20.25" customHeight="1">
      <c r="A220" s="1112"/>
      <c r="B220" s="1117"/>
      <c r="C220" s="872" t="s">
        <v>14</v>
      </c>
      <c r="D220" s="298">
        <v>0</v>
      </c>
      <c r="E220" s="298">
        <v>0</v>
      </c>
      <c r="F220" s="298">
        <v>0</v>
      </c>
      <c r="G220" s="263">
        <v>131</v>
      </c>
      <c r="H220" s="263">
        <v>81</v>
      </c>
      <c r="I220" s="263">
        <v>74</v>
      </c>
      <c r="J220" s="298">
        <f t="shared" si="79"/>
        <v>286</v>
      </c>
      <c r="K220" s="263">
        <v>106</v>
      </c>
      <c r="L220" s="263">
        <v>68</v>
      </c>
      <c r="M220" s="263">
        <v>42</v>
      </c>
      <c r="N220" s="263">
        <v>216</v>
      </c>
      <c r="O220" s="263">
        <v>39</v>
      </c>
      <c r="P220" s="263">
        <v>19</v>
      </c>
      <c r="Q220" s="263">
        <v>19</v>
      </c>
      <c r="R220" s="263">
        <v>77</v>
      </c>
      <c r="S220" s="435">
        <f t="shared" si="80"/>
        <v>579</v>
      </c>
      <c r="T220" s="152">
        <f t="shared" si="71"/>
        <v>579</v>
      </c>
    </row>
    <row r="221" spans="1:20" ht="20.25" customHeight="1">
      <c r="A221" s="1112"/>
      <c r="B221" s="1117"/>
      <c r="C221" s="872" t="s">
        <v>16</v>
      </c>
      <c r="D221" s="298">
        <v>0</v>
      </c>
      <c r="E221" s="298">
        <v>0</v>
      </c>
      <c r="F221" s="298">
        <v>0</v>
      </c>
      <c r="G221" s="263">
        <v>4</v>
      </c>
      <c r="H221" s="263">
        <v>2</v>
      </c>
      <c r="I221" s="263">
        <v>3</v>
      </c>
      <c r="J221" s="298">
        <f t="shared" si="79"/>
        <v>9</v>
      </c>
      <c r="K221" s="263">
        <v>3</v>
      </c>
      <c r="L221" s="263">
        <v>2</v>
      </c>
      <c r="M221" s="263">
        <v>1</v>
      </c>
      <c r="N221" s="263">
        <v>6</v>
      </c>
      <c r="O221" s="263">
        <v>1</v>
      </c>
      <c r="P221" s="263">
        <v>2</v>
      </c>
      <c r="Q221" s="263">
        <v>1</v>
      </c>
      <c r="R221" s="263">
        <v>3</v>
      </c>
      <c r="S221" s="435">
        <f t="shared" si="80"/>
        <v>18</v>
      </c>
      <c r="T221" s="152">
        <f t="shared" si="71"/>
        <v>18</v>
      </c>
    </row>
    <row r="222" spans="1:20" ht="20.25" customHeight="1">
      <c r="A222" s="1112">
        <v>46</v>
      </c>
      <c r="B222" s="1117" t="s">
        <v>601</v>
      </c>
      <c r="C222" s="872" t="s">
        <v>17</v>
      </c>
      <c r="D222" s="298">
        <v>0</v>
      </c>
      <c r="E222" s="298">
        <v>0</v>
      </c>
      <c r="F222" s="298">
        <v>0</v>
      </c>
      <c r="G222" s="263">
        <v>69</v>
      </c>
      <c r="H222" s="263">
        <v>56</v>
      </c>
      <c r="I222" s="263">
        <v>70</v>
      </c>
      <c r="J222" s="298">
        <f t="shared" si="79"/>
        <v>195</v>
      </c>
      <c r="K222" s="263">
        <v>27</v>
      </c>
      <c r="L222" s="263">
        <v>32</v>
      </c>
      <c r="M222" s="263">
        <v>15</v>
      </c>
      <c r="N222" s="263">
        <v>74</v>
      </c>
      <c r="O222" s="263">
        <v>15</v>
      </c>
      <c r="P222" s="263">
        <v>12</v>
      </c>
      <c r="Q222" s="263">
        <v>8</v>
      </c>
      <c r="R222" s="263">
        <v>35</v>
      </c>
      <c r="S222" s="435">
        <f t="shared" si="80"/>
        <v>304</v>
      </c>
      <c r="T222" s="901">
        <f t="shared" si="71"/>
        <v>304</v>
      </c>
    </row>
    <row r="223" spans="1:20" ht="20.25" customHeight="1">
      <c r="A223" s="1112"/>
      <c r="B223" s="1117"/>
      <c r="C223" s="872" t="s">
        <v>18</v>
      </c>
      <c r="D223" s="298">
        <v>0</v>
      </c>
      <c r="E223" s="298">
        <v>0</v>
      </c>
      <c r="F223" s="298">
        <v>0</v>
      </c>
      <c r="G223" s="263">
        <v>44</v>
      </c>
      <c r="H223" s="263">
        <v>43</v>
      </c>
      <c r="I223" s="263">
        <v>58</v>
      </c>
      <c r="J223" s="298">
        <f t="shared" si="79"/>
        <v>145</v>
      </c>
      <c r="K223" s="263">
        <v>36</v>
      </c>
      <c r="L223" s="263">
        <v>43</v>
      </c>
      <c r="M223" s="263">
        <v>35</v>
      </c>
      <c r="N223" s="263">
        <v>114</v>
      </c>
      <c r="O223" s="263">
        <v>16</v>
      </c>
      <c r="P223" s="263">
        <v>7</v>
      </c>
      <c r="Q223" s="263">
        <v>2</v>
      </c>
      <c r="R223" s="263">
        <v>25</v>
      </c>
      <c r="S223" s="435">
        <f t="shared" si="80"/>
        <v>284</v>
      </c>
      <c r="T223" s="152">
        <f t="shared" si="71"/>
        <v>284</v>
      </c>
    </row>
    <row r="224" spans="1:20" ht="20.25" customHeight="1">
      <c r="A224" s="1112"/>
      <c r="B224" s="1117"/>
      <c r="C224" s="872" t="s">
        <v>14</v>
      </c>
      <c r="D224" s="298">
        <v>0</v>
      </c>
      <c r="E224" s="298">
        <v>0</v>
      </c>
      <c r="F224" s="298">
        <v>0</v>
      </c>
      <c r="G224" s="263">
        <v>113</v>
      </c>
      <c r="H224" s="263">
        <v>99</v>
      </c>
      <c r="I224" s="263">
        <v>128</v>
      </c>
      <c r="J224" s="298">
        <f t="shared" si="79"/>
        <v>340</v>
      </c>
      <c r="K224" s="263">
        <v>63</v>
      </c>
      <c r="L224" s="263">
        <v>75</v>
      </c>
      <c r="M224" s="263">
        <v>50</v>
      </c>
      <c r="N224" s="263">
        <v>188</v>
      </c>
      <c r="O224" s="263">
        <v>31</v>
      </c>
      <c r="P224" s="263">
        <v>19</v>
      </c>
      <c r="Q224" s="263">
        <v>10</v>
      </c>
      <c r="R224" s="263">
        <v>60</v>
      </c>
      <c r="S224" s="435">
        <f t="shared" si="80"/>
        <v>588</v>
      </c>
      <c r="T224" s="152">
        <f t="shared" si="71"/>
        <v>588</v>
      </c>
    </row>
    <row r="225" spans="1:20" ht="21" customHeight="1">
      <c r="A225" s="1112"/>
      <c r="B225" s="1117"/>
      <c r="C225" s="872" t="s">
        <v>16</v>
      </c>
      <c r="D225" s="298">
        <v>0</v>
      </c>
      <c r="E225" s="298">
        <v>0</v>
      </c>
      <c r="F225" s="298">
        <v>0</v>
      </c>
      <c r="G225" s="263">
        <v>3</v>
      </c>
      <c r="H225" s="263">
        <v>3</v>
      </c>
      <c r="I225" s="263">
        <v>4</v>
      </c>
      <c r="J225" s="298">
        <f t="shared" si="79"/>
        <v>10</v>
      </c>
      <c r="K225" s="263">
        <v>2</v>
      </c>
      <c r="L225" s="263">
        <v>2</v>
      </c>
      <c r="M225" s="263">
        <v>2</v>
      </c>
      <c r="N225" s="263">
        <v>6</v>
      </c>
      <c r="O225" s="263">
        <v>1</v>
      </c>
      <c r="P225" s="263">
        <v>1</v>
      </c>
      <c r="Q225" s="263">
        <v>1</v>
      </c>
      <c r="R225" s="263">
        <v>3</v>
      </c>
      <c r="S225" s="435">
        <f t="shared" si="80"/>
        <v>19</v>
      </c>
      <c r="T225" s="152">
        <f t="shared" si="71"/>
        <v>19</v>
      </c>
    </row>
    <row r="226" spans="1:20" ht="20.25" customHeight="1">
      <c r="A226" s="1112">
        <v>47</v>
      </c>
      <c r="B226" s="1117" t="s">
        <v>605</v>
      </c>
      <c r="C226" s="872" t="s">
        <v>17</v>
      </c>
      <c r="D226" s="263">
        <v>39</v>
      </c>
      <c r="E226" s="263">
        <v>24</v>
      </c>
      <c r="F226" s="263">
        <v>30</v>
      </c>
      <c r="G226" s="263">
        <v>20</v>
      </c>
      <c r="H226" s="898">
        <v>0</v>
      </c>
      <c r="I226" s="263">
        <v>0</v>
      </c>
      <c r="J226" s="298">
        <f t="shared" si="79"/>
        <v>113</v>
      </c>
      <c r="K226" s="263">
        <v>12</v>
      </c>
      <c r="L226" s="263">
        <v>10</v>
      </c>
      <c r="M226" s="263">
        <v>11</v>
      </c>
      <c r="N226" s="263">
        <f>SUM(K226:M226)</f>
        <v>33</v>
      </c>
      <c r="O226" s="263">
        <v>4</v>
      </c>
      <c r="P226" s="263">
        <v>3</v>
      </c>
      <c r="Q226" s="263">
        <v>6</v>
      </c>
      <c r="R226" s="263">
        <f>SUM(O226:Q226)</f>
        <v>13</v>
      </c>
      <c r="S226" s="435">
        <f t="shared" si="80"/>
        <v>159</v>
      </c>
      <c r="T226" s="152">
        <f t="shared" si="71"/>
        <v>159</v>
      </c>
    </row>
    <row r="227" spans="1:20" ht="20.25" customHeight="1">
      <c r="A227" s="1112"/>
      <c r="B227" s="1117"/>
      <c r="C227" s="872" t="s">
        <v>18</v>
      </c>
      <c r="D227" s="263">
        <v>14</v>
      </c>
      <c r="E227" s="263">
        <v>16</v>
      </c>
      <c r="F227" s="263">
        <v>25</v>
      </c>
      <c r="G227" s="263">
        <v>28</v>
      </c>
      <c r="H227" s="263">
        <v>0</v>
      </c>
      <c r="I227" s="263">
        <v>0</v>
      </c>
      <c r="J227" s="298">
        <f t="shared" si="79"/>
        <v>83</v>
      </c>
      <c r="K227" s="263">
        <v>24</v>
      </c>
      <c r="L227" s="263">
        <v>40</v>
      </c>
      <c r="M227" s="263">
        <v>16</v>
      </c>
      <c r="N227" s="263">
        <f>SUM(K227:M227)</f>
        <v>80</v>
      </c>
      <c r="O227" s="263">
        <v>11</v>
      </c>
      <c r="P227" s="263">
        <v>7</v>
      </c>
      <c r="Q227" s="263">
        <v>5</v>
      </c>
      <c r="R227" s="263">
        <f>SUM(O227:Q227)</f>
        <v>23</v>
      </c>
      <c r="S227" s="435">
        <f t="shared" si="80"/>
        <v>186</v>
      </c>
      <c r="T227" s="152">
        <f t="shared" si="71"/>
        <v>186</v>
      </c>
    </row>
    <row r="228" spans="1:20" ht="20.25" customHeight="1">
      <c r="A228" s="1112"/>
      <c r="B228" s="1117"/>
      <c r="C228" s="872" t="s">
        <v>14</v>
      </c>
      <c r="D228" s="263">
        <v>53</v>
      </c>
      <c r="E228" s="263">
        <v>40</v>
      </c>
      <c r="F228" s="263">
        <v>55</v>
      </c>
      <c r="G228" s="263">
        <v>48</v>
      </c>
      <c r="H228" s="263">
        <v>0</v>
      </c>
      <c r="I228" s="263">
        <v>0</v>
      </c>
      <c r="J228" s="298">
        <f t="shared" si="79"/>
        <v>196</v>
      </c>
      <c r="K228" s="263">
        <v>36</v>
      </c>
      <c r="L228" s="263">
        <v>50</v>
      </c>
      <c r="M228" s="263">
        <v>27</v>
      </c>
      <c r="N228" s="263">
        <f>SUM(K228:M228)</f>
        <v>113</v>
      </c>
      <c r="O228" s="263">
        <v>15</v>
      </c>
      <c r="P228" s="263">
        <v>10</v>
      </c>
      <c r="Q228" s="263">
        <v>11</v>
      </c>
      <c r="R228" s="263">
        <f>SUM(O228:Q228)</f>
        <v>36</v>
      </c>
      <c r="S228" s="435">
        <f t="shared" si="80"/>
        <v>345</v>
      </c>
      <c r="T228" s="152">
        <f t="shared" si="71"/>
        <v>345</v>
      </c>
    </row>
    <row r="229" spans="1:20" ht="21" customHeight="1">
      <c r="A229" s="1112"/>
      <c r="B229" s="1117"/>
      <c r="C229" s="872" t="s">
        <v>16</v>
      </c>
      <c r="D229" s="263">
        <v>2</v>
      </c>
      <c r="E229" s="263">
        <v>2</v>
      </c>
      <c r="F229" s="263">
        <v>2</v>
      </c>
      <c r="G229" s="263">
        <v>2</v>
      </c>
      <c r="H229" s="263">
        <v>0</v>
      </c>
      <c r="I229" s="263">
        <v>0</v>
      </c>
      <c r="J229" s="298">
        <f t="shared" si="79"/>
        <v>8</v>
      </c>
      <c r="K229" s="263">
        <v>1</v>
      </c>
      <c r="L229" s="263">
        <v>1</v>
      </c>
      <c r="M229" s="263">
        <v>1</v>
      </c>
      <c r="N229" s="263">
        <v>3</v>
      </c>
      <c r="O229" s="263">
        <v>1</v>
      </c>
      <c r="P229" s="263">
        <v>1</v>
      </c>
      <c r="Q229" s="263">
        <v>1</v>
      </c>
      <c r="R229" s="263">
        <v>3</v>
      </c>
      <c r="S229" s="435">
        <f t="shared" si="80"/>
        <v>14</v>
      </c>
      <c r="T229" s="152">
        <f t="shared" si="71"/>
        <v>14</v>
      </c>
    </row>
    <row r="230" spans="1:20" ht="22.5" customHeight="1">
      <c r="A230" s="1112">
        <v>48</v>
      </c>
      <c r="B230" s="1117" t="s">
        <v>611</v>
      </c>
      <c r="C230" s="872" t="s">
        <v>17</v>
      </c>
      <c r="D230" s="263">
        <v>0</v>
      </c>
      <c r="E230" s="263">
        <v>0</v>
      </c>
      <c r="F230" s="263">
        <v>0</v>
      </c>
      <c r="G230" s="263">
        <v>0</v>
      </c>
      <c r="H230" s="263">
        <v>0</v>
      </c>
      <c r="I230" s="263">
        <v>15</v>
      </c>
      <c r="J230" s="298">
        <f t="shared" si="79"/>
        <v>15</v>
      </c>
      <c r="K230" s="263">
        <v>20</v>
      </c>
      <c r="L230" s="263">
        <v>14</v>
      </c>
      <c r="M230" s="263">
        <v>8</v>
      </c>
      <c r="N230" s="263">
        <v>42</v>
      </c>
      <c r="O230" s="263">
        <v>6</v>
      </c>
      <c r="P230" s="263">
        <v>0</v>
      </c>
      <c r="Q230" s="263">
        <v>0</v>
      </c>
      <c r="R230" s="263">
        <v>6</v>
      </c>
      <c r="S230" s="435">
        <f t="shared" si="80"/>
        <v>63</v>
      </c>
      <c r="T230" s="152">
        <f t="shared" si="71"/>
        <v>63</v>
      </c>
    </row>
    <row r="231" spans="1:20" ht="20.25" customHeight="1">
      <c r="A231" s="1112"/>
      <c r="B231" s="1117"/>
      <c r="C231" s="872" t="s">
        <v>18</v>
      </c>
      <c r="D231" s="263">
        <v>0</v>
      </c>
      <c r="E231" s="263">
        <v>0</v>
      </c>
      <c r="F231" s="263">
        <v>0</v>
      </c>
      <c r="G231" s="263">
        <v>0</v>
      </c>
      <c r="H231" s="263">
        <v>0</v>
      </c>
      <c r="I231" s="263">
        <v>9</v>
      </c>
      <c r="J231" s="298">
        <f t="shared" si="79"/>
        <v>9</v>
      </c>
      <c r="K231" s="263">
        <v>9</v>
      </c>
      <c r="L231" s="263">
        <v>11</v>
      </c>
      <c r="M231" s="263">
        <v>5</v>
      </c>
      <c r="N231" s="263">
        <v>25</v>
      </c>
      <c r="O231" s="263">
        <v>4</v>
      </c>
      <c r="P231" s="263">
        <v>0</v>
      </c>
      <c r="Q231" s="263">
        <v>0</v>
      </c>
      <c r="R231" s="263">
        <v>4</v>
      </c>
      <c r="S231" s="435">
        <f t="shared" si="80"/>
        <v>38</v>
      </c>
      <c r="T231" s="152">
        <f t="shared" si="71"/>
        <v>38</v>
      </c>
    </row>
    <row r="232" spans="1:20" ht="23.25" customHeight="1">
      <c r="A232" s="1112"/>
      <c r="B232" s="1117"/>
      <c r="C232" s="872" t="s">
        <v>14</v>
      </c>
      <c r="D232" s="263">
        <v>0</v>
      </c>
      <c r="E232" s="263">
        <v>0</v>
      </c>
      <c r="F232" s="263">
        <v>0</v>
      </c>
      <c r="G232" s="263">
        <v>0</v>
      </c>
      <c r="H232" s="263">
        <v>0</v>
      </c>
      <c r="I232" s="263">
        <v>24</v>
      </c>
      <c r="J232" s="298">
        <f t="shared" si="79"/>
        <v>24</v>
      </c>
      <c r="K232" s="263">
        <v>29</v>
      </c>
      <c r="L232" s="263">
        <v>25</v>
      </c>
      <c r="M232" s="263">
        <v>13</v>
      </c>
      <c r="N232" s="263">
        <v>67</v>
      </c>
      <c r="O232" s="263">
        <v>10</v>
      </c>
      <c r="P232" s="263">
        <v>0</v>
      </c>
      <c r="Q232" s="263">
        <v>0</v>
      </c>
      <c r="R232" s="263">
        <v>10</v>
      </c>
      <c r="S232" s="435">
        <f t="shared" si="80"/>
        <v>101</v>
      </c>
      <c r="T232" s="152">
        <f t="shared" si="71"/>
        <v>101</v>
      </c>
    </row>
    <row r="233" spans="1:22" ht="20.25" customHeight="1">
      <c r="A233" s="1112"/>
      <c r="B233" s="1117"/>
      <c r="C233" s="872" t="s">
        <v>16</v>
      </c>
      <c r="D233" s="263">
        <v>0</v>
      </c>
      <c r="E233" s="263">
        <v>0</v>
      </c>
      <c r="F233" s="263">
        <v>0</v>
      </c>
      <c r="G233" s="263">
        <v>0</v>
      </c>
      <c r="H233" s="263">
        <v>0</v>
      </c>
      <c r="I233" s="263">
        <v>1</v>
      </c>
      <c r="J233" s="298">
        <f t="shared" si="79"/>
        <v>1</v>
      </c>
      <c r="K233" s="263">
        <v>1</v>
      </c>
      <c r="L233" s="263">
        <v>1</v>
      </c>
      <c r="M233" s="263">
        <v>1</v>
      </c>
      <c r="N233" s="263">
        <v>3</v>
      </c>
      <c r="O233" s="263">
        <v>1</v>
      </c>
      <c r="P233" s="263">
        <v>0</v>
      </c>
      <c r="Q233" s="263">
        <v>0</v>
      </c>
      <c r="R233" s="263">
        <v>1</v>
      </c>
      <c r="S233" s="435">
        <f t="shared" si="80"/>
        <v>5</v>
      </c>
      <c r="T233" s="152">
        <f t="shared" si="71"/>
        <v>5</v>
      </c>
      <c r="V233" s="152"/>
    </row>
    <row r="234" spans="1:20" ht="20.25" customHeight="1">
      <c r="A234" s="1119" t="s">
        <v>752</v>
      </c>
      <c r="B234" s="1119"/>
      <c r="C234" s="891" t="s">
        <v>17</v>
      </c>
      <c r="D234" s="542">
        <f>D230+D214+D218+D222+D226</f>
        <v>39</v>
      </c>
      <c r="E234" s="542">
        <f aca="true" t="shared" si="82" ref="E234:S234">E230+E214+E218+E222+E226</f>
        <v>24</v>
      </c>
      <c r="F234" s="542">
        <f t="shared" si="82"/>
        <v>144</v>
      </c>
      <c r="G234" s="542">
        <f t="shared" si="82"/>
        <v>474</v>
      </c>
      <c r="H234" s="542">
        <f t="shared" si="82"/>
        <v>395</v>
      </c>
      <c r="I234" s="542">
        <f t="shared" si="82"/>
        <v>430</v>
      </c>
      <c r="J234" s="542">
        <f t="shared" si="82"/>
        <v>1506</v>
      </c>
      <c r="K234" s="542">
        <f t="shared" si="82"/>
        <v>333</v>
      </c>
      <c r="L234" s="542">
        <f t="shared" si="82"/>
        <v>262</v>
      </c>
      <c r="M234" s="542">
        <f t="shared" si="82"/>
        <v>218</v>
      </c>
      <c r="N234" s="542">
        <f t="shared" si="82"/>
        <v>813</v>
      </c>
      <c r="O234" s="542">
        <f t="shared" si="82"/>
        <v>169</v>
      </c>
      <c r="P234" s="542">
        <f t="shared" si="82"/>
        <v>53</v>
      </c>
      <c r="Q234" s="542">
        <f t="shared" si="82"/>
        <v>37</v>
      </c>
      <c r="R234" s="542">
        <f t="shared" si="82"/>
        <v>259</v>
      </c>
      <c r="S234" s="542">
        <f t="shared" si="82"/>
        <v>2578</v>
      </c>
      <c r="T234" s="152">
        <f t="shared" si="71"/>
        <v>2578</v>
      </c>
    </row>
    <row r="235" spans="1:20" ht="20.25" customHeight="1">
      <c r="A235" s="1119"/>
      <c r="B235" s="1119"/>
      <c r="C235" s="891" t="s">
        <v>18</v>
      </c>
      <c r="D235" s="542">
        <f>D231+D227+D223+D219+D215</f>
        <v>14</v>
      </c>
      <c r="E235" s="542">
        <f aca="true" t="shared" si="83" ref="E235:S235">E231+E227+E223+E219+E215</f>
        <v>16</v>
      </c>
      <c r="F235" s="542">
        <f t="shared" si="83"/>
        <v>97</v>
      </c>
      <c r="G235" s="542">
        <f t="shared" si="83"/>
        <v>462</v>
      </c>
      <c r="H235" s="542">
        <f t="shared" si="83"/>
        <v>500</v>
      </c>
      <c r="I235" s="542">
        <f t="shared" si="83"/>
        <v>682</v>
      </c>
      <c r="J235" s="542">
        <f t="shared" si="83"/>
        <v>1771</v>
      </c>
      <c r="K235" s="542">
        <f t="shared" si="83"/>
        <v>622</v>
      </c>
      <c r="L235" s="542">
        <f t="shared" si="83"/>
        <v>544</v>
      </c>
      <c r="M235" s="542">
        <f t="shared" si="83"/>
        <v>477</v>
      </c>
      <c r="N235" s="542">
        <f t="shared" si="83"/>
        <v>1643</v>
      </c>
      <c r="O235" s="542">
        <f t="shared" si="83"/>
        <v>341</v>
      </c>
      <c r="P235" s="542">
        <f t="shared" si="83"/>
        <v>129</v>
      </c>
      <c r="Q235" s="542">
        <f t="shared" si="83"/>
        <v>68</v>
      </c>
      <c r="R235" s="542">
        <f t="shared" si="83"/>
        <v>538</v>
      </c>
      <c r="S235" s="542">
        <f t="shared" si="83"/>
        <v>3952</v>
      </c>
      <c r="T235" s="152">
        <f t="shared" si="71"/>
        <v>3952</v>
      </c>
    </row>
    <row r="236" spans="1:20" ht="20.25" customHeight="1">
      <c r="A236" s="1119"/>
      <c r="B236" s="1119"/>
      <c r="C236" s="891" t="s">
        <v>14</v>
      </c>
      <c r="D236" s="542">
        <f>D234+D235</f>
        <v>53</v>
      </c>
      <c r="E236" s="542">
        <f aca="true" t="shared" si="84" ref="E236:S236">E234+E235</f>
        <v>40</v>
      </c>
      <c r="F236" s="542">
        <f t="shared" si="84"/>
        <v>241</v>
      </c>
      <c r="G236" s="542">
        <f t="shared" si="84"/>
        <v>936</v>
      </c>
      <c r="H236" s="542">
        <f t="shared" si="84"/>
        <v>895</v>
      </c>
      <c r="I236" s="542">
        <f t="shared" si="84"/>
        <v>1112</v>
      </c>
      <c r="J236" s="542">
        <f t="shared" si="84"/>
        <v>3277</v>
      </c>
      <c r="K236" s="542">
        <f t="shared" si="84"/>
        <v>955</v>
      </c>
      <c r="L236" s="542">
        <f t="shared" si="84"/>
        <v>806</v>
      </c>
      <c r="M236" s="542">
        <f t="shared" si="84"/>
        <v>695</v>
      </c>
      <c r="N236" s="542">
        <f t="shared" si="84"/>
        <v>2456</v>
      </c>
      <c r="O236" s="542">
        <f t="shared" si="84"/>
        <v>510</v>
      </c>
      <c r="P236" s="542">
        <f t="shared" si="84"/>
        <v>182</v>
      </c>
      <c r="Q236" s="542">
        <f t="shared" si="84"/>
        <v>105</v>
      </c>
      <c r="R236" s="542">
        <f t="shared" si="84"/>
        <v>797</v>
      </c>
      <c r="S236" s="542">
        <f t="shared" si="84"/>
        <v>6530</v>
      </c>
      <c r="T236" s="152">
        <f t="shared" si="71"/>
        <v>6530</v>
      </c>
    </row>
    <row r="237" spans="1:20" ht="20.25" customHeight="1">
      <c r="A237" s="1119"/>
      <c r="B237" s="1119"/>
      <c r="C237" s="891" t="s">
        <v>16</v>
      </c>
      <c r="D237" s="542">
        <f>D233+D229+D225+D221+D217</f>
        <v>2</v>
      </c>
      <c r="E237" s="542">
        <f aca="true" t="shared" si="85" ref="E237:S237">E233+E229+E225+E221+E217</f>
        <v>2</v>
      </c>
      <c r="F237" s="542">
        <f t="shared" si="85"/>
        <v>7</v>
      </c>
      <c r="G237" s="542">
        <f t="shared" si="85"/>
        <v>23</v>
      </c>
      <c r="H237" s="542">
        <f t="shared" si="85"/>
        <v>21</v>
      </c>
      <c r="I237" s="542">
        <f t="shared" si="85"/>
        <v>30</v>
      </c>
      <c r="J237" s="542">
        <f t="shared" si="85"/>
        <v>85</v>
      </c>
      <c r="K237" s="542">
        <f t="shared" si="85"/>
        <v>22</v>
      </c>
      <c r="L237" s="542">
        <f t="shared" si="85"/>
        <v>20</v>
      </c>
      <c r="M237" s="542">
        <f t="shared" si="85"/>
        <v>19</v>
      </c>
      <c r="N237" s="542">
        <f t="shared" si="85"/>
        <v>61</v>
      </c>
      <c r="O237" s="542">
        <f t="shared" si="85"/>
        <v>13</v>
      </c>
      <c r="P237" s="542">
        <f t="shared" si="85"/>
        <v>7</v>
      </c>
      <c r="Q237" s="542">
        <f t="shared" si="85"/>
        <v>6</v>
      </c>
      <c r="R237" s="542">
        <f t="shared" si="85"/>
        <v>25</v>
      </c>
      <c r="S237" s="542">
        <f t="shared" si="85"/>
        <v>171</v>
      </c>
      <c r="T237" s="152">
        <f t="shared" si="71"/>
        <v>171</v>
      </c>
    </row>
    <row r="238" spans="1:20" ht="18" customHeight="1">
      <c r="A238" s="1112">
        <v>49</v>
      </c>
      <c r="B238" s="1122" t="s">
        <v>721</v>
      </c>
      <c r="C238" s="262" t="s">
        <v>17</v>
      </c>
      <c r="D238" s="263">
        <v>0</v>
      </c>
      <c r="E238" s="263">
        <v>0</v>
      </c>
      <c r="F238" s="263">
        <v>0</v>
      </c>
      <c r="G238" s="870">
        <v>0</v>
      </c>
      <c r="H238" s="263">
        <v>0</v>
      </c>
      <c r="I238" s="263">
        <v>0</v>
      </c>
      <c r="J238" s="263">
        <f>SUM(D238:I238)</f>
        <v>0</v>
      </c>
      <c r="K238" s="513">
        <v>13</v>
      </c>
      <c r="L238" s="513">
        <v>25</v>
      </c>
      <c r="M238" s="513">
        <v>174</v>
      </c>
      <c r="N238" s="870">
        <f>SUM(K238:M238)</f>
        <v>212</v>
      </c>
      <c r="O238" s="513">
        <v>3</v>
      </c>
      <c r="P238" s="513">
        <v>4</v>
      </c>
      <c r="Q238" s="513">
        <v>7</v>
      </c>
      <c r="R238" s="870">
        <f>SUM(O238:Q238)</f>
        <v>14</v>
      </c>
      <c r="S238" s="871">
        <f>SUM(R238,N238,J238)</f>
        <v>226</v>
      </c>
      <c r="T238" s="152">
        <f t="shared" si="71"/>
        <v>226</v>
      </c>
    </row>
    <row r="239" spans="1:20" ht="21">
      <c r="A239" s="1112"/>
      <c r="B239" s="1123"/>
      <c r="C239" s="262" t="s">
        <v>18</v>
      </c>
      <c r="D239" s="263">
        <v>0</v>
      </c>
      <c r="E239" s="263">
        <v>0</v>
      </c>
      <c r="F239" s="263">
        <v>0</v>
      </c>
      <c r="G239" s="870">
        <v>0</v>
      </c>
      <c r="H239" s="263">
        <v>0</v>
      </c>
      <c r="I239" s="263">
        <v>0</v>
      </c>
      <c r="J239" s="263">
        <f>SUM(D239:I239)</f>
        <v>0</v>
      </c>
      <c r="K239" s="513">
        <v>32</v>
      </c>
      <c r="L239" s="513">
        <v>39</v>
      </c>
      <c r="M239" s="513">
        <v>200</v>
      </c>
      <c r="N239" s="870">
        <f>SUM(K239:M239)</f>
        <v>271</v>
      </c>
      <c r="O239" s="513">
        <v>10</v>
      </c>
      <c r="P239" s="513">
        <v>12</v>
      </c>
      <c r="Q239" s="513">
        <v>12</v>
      </c>
      <c r="R239" s="870">
        <f>SUM(O239:Q239)</f>
        <v>34</v>
      </c>
      <c r="S239" s="871">
        <f>SUM(R239,N239,J239)</f>
        <v>305</v>
      </c>
      <c r="T239" s="152">
        <f t="shared" si="71"/>
        <v>305</v>
      </c>
    </row>
    <row r="240" spans="1:20" ht="21">
      <c r="A240" s="1112"/>
      <c r="B240" s="1123"/>
      <c r="C240" s="262" t="s">
        <v>14</v>
      </c>
      <c r="D240" s="263">
        <f>SUM(D238:D239)</f>
        <v>0</v>
      </c>
      <c r="E240" s="263">
        <f aca="true" t="shared" si="86" ref="E240:S240">SUM(E238:E239)</f>
        <v>0</v>
      </c>
      <c r="F240" s="263">
        <f t="shared" si="86"/>
        <v>0</v>
      </c>
      <c r="G240" s="263">
        <f t="shared" si="86"/>
        <v>0</v>
      </c>
      <c r="H240" s="263">
        <f t="shared" si="86"/>
        <v>0</v>
      </c>
      <c r="I240" s="263">
        <f t="shared" si="86"/>
        <v>0</v>
      </c>
      <c r="J240" s="263">
        <f t="shared" si="86"/>
        <v>0</v>
      </c>
      <c r="K240" s="263">
        <f t="shared" si="86"/>
        <v>45</v>
      </c>
      <c r="L240" s="263">
        <f t="shared" si="86"/>
        <v>64</v>
      </c>
      <c r="M240" s="263">
        <f t="shared" si="86"/>
        <v>374</v>
      </c>
      <c r="N240" s="870">
        <f>SUM(K240:M240)</f>
        <v>483</v>
      </c>
      <c r="O240" s="263">
        <f t="shared" si="86"/>
        <v>13</v>
      </c>
      <c r="P240" s="263">
        <f t="shared" si="86"/>
        <v>16</v>
      </c>
      <c r="Q240" s="263">
        <f t="shared" si="86"/>
        <v>19</v>
      </c>
      <c r="R240" s="263">
        <f t="shared" si="86"/>
        <v>48</v>
      </c>
      <c r="S240" s="263">
        <f t="shared" si="86"/>
        <v>531</v>
      </c>
      <c r="T240" s="152">
        <f t="shared" si="71"/>
        <v>531</v>
      </c>
    </row>
    <row r="241" spans="1:20" ht="21">
      <c r="A241" s="1112"/>
      <c r="B241" s="1110"/>
      <c r="C241" s="262" t="s">
        <v>16</v>
      </c>
      <c r="D241" s="263">
        <v>0</v>
      </c>
      <c r="E241" s="263">
        <v>0</v>
      </c>
      <c r="F241" s="263">
        <v>0</v>
      </c>
      <c r="G241" s="870">
        <v>0</v>
      </c>
      <c r="H241" s="263">
        <v>0</v>
      </c>
      <c r="I241" s="263">
        <v>0</v>
      </c>
      <c r="J241" s="263">
        <f>SUM(D241:I241)</f>
        <v>0</v>
      </c>
      <c r="K241" s="513">
        <v>1</v>
      </c>
      <c r="L241" s="513">
        <v>2</v>
      </c>
      <c r="M241" s="513">
        <v>11</v>
      </c>
      <c r="N241" s="870">
        <f>SUM(K241:M241)</f>
        <v>14</v>
      </c>
      <c r="O241" s="513">
        <v>1</v>
      </c>
      <c r="P241" s="513">
        <v>1</v>
      </c>
      <c r="Q241" s="513">
        <v>1</v>
      </c>
      <c r="R241" s="870">
        <f>SUM(O241:Q241)</f>
        <v>3</v>
      </c>
      <c r="S241" s="871">
        <f>SUM(R241,N241,J241)</f>
        <v>17</v>
      </c>
      <c r="T241" s="152">
        <f t="shared" si="71"/>
        <v>17</v>
      </c>
    </row>
    <row r="242" spans="1:20" ht="21">
      <c r="A242" s="1119" t="s">
        <v>753</v>
      </c>
      <c r="B242" s="1119"/>
      <c r="C242" s="891" t="s">
        <v>17</v>
      </c>
      <c r="D242" s="542">
        <v>0</v>
      </c>
      <c r="E242" s="542">
        <f aca="true" t="shared" si="87" ref="E242:S243">SUM(E238)</f>
        <v>0</v>
      </c>
      <c r="F242" s="542">
        <f t="shared" si="87"/>
        <v>0</v>
      </c>
      <c r="G242" s="542">
        <f t="shared" si="87"/>
        <v>0</v>
      </c>
      <c r="H242" s="542">
        <f t="shared" si="87"/>
        <v>0</v>
      </c>
      <c r="I242" s="542">
        <f t="shared" si="87"/>
        <v>0</v>
      </c>
      <c r="J242" s="542">
        <f t="shared" si="87"/>
        <v>0</v>
      </c>
      <c r="K242" s="542">
        <f t="shared" si="87"/>
        <v>13</v>
      </c>
      <c r="L242" s="542">
        <f t="shared" si="87"/>
        <v>25</v>
      </c>
      <c r="M242" s="542">
        <f t="shared" si="87"/>
        <v>174</v>
      </c>
      <c r="N242" s="542">
        <f t="shared" si="87"/>
        <v>212</v>
      </c>
      <c r="O242" s="542">
        <f t="shared" si="87"/>
        <v>3</v>
      </c>
      <c r="P242" s="542">
        <f t="shared" si="87"/>
        <v>4</v>
      </c>
      <c r="Q242" s="542">
        <f t="shared" si="87"/>
        <v>7</v>
      </c>
      <c r="R242" s="542">
        <f t="shared" si="87"/>
        <v>14</v>
      </c>
      <c r="S242" s="542">
        <f t="shared" si="87"/>
        <v>226</v>
      </c>
      <c r="T242" s="152">
        <f t="shared" si="71"/>
        <v>226</v>
      </c>
    </row>
    <row r="243" spans="1:20" ht="21">
      <c r="A243" s="1119"/>
      <c r="B243" s="1119"/>
      <c r="C243" s="891" t="s">
        <v>18</v>
      </c>
      <c r="D243" s="542">
        <f>SUM(D239)</f>
        <v>0</v>
      </c>
      <c r="E243" s="542">
        <f t="shared" si="87"/>
        <v>0</v>
      </c>
      <c r="F243" s="542">
        <f t="shared" si="87"/>
        <v>0</v>
      </c>
      <c r="G243" s="542">
        <f t="shared" si="87"/>
        <v>0</v>
      </c>
      <c r="H243" s="542">
        <f t="shared" si="87"/>
        <v>0</v>
      </c>
      <c r="I243" s="542">
        <f t="shared" si="87"/>
        <v>0</v>
      </c>
      <c r="J243" s="542">
        <f t="shared" si="87"/>
        <v>0</v>
      </c>
      <c r="K243" s="542">
        <f t="shared" si="87"/>
        <v>32</v>
      </c>
      <c r="L243" s="542">
        <f t="shared" si="87"/>
        <v>39</v>
      </c>
      <c r="M243" s="542">
        <f t="shared" si="87"/>
        <v>200</v>
      </c>
      <c r="N243" s="542">
        <f t="shared" si="87"/>
        <v>271</v>
      </c>
      <c r="O243" s="542">
        <f t="shared" si="87"/>
        <v>10</v>
      </c>
      <c r="P243" s="542">
        <f t="shared" si="87"/>
        <v>12</v>
      </c>
      <c r="Q243" s="542">
        <f t="shared" si="87"/>
        <v>12</v>
      </c>
      <c r="R243" s="542">
        <f t="shared" si="87"/>
        <v>34</v>
      </c>
      <c r="S243" s="542">
        <f t="shared" si="87"/>
        <v>305</v>
      </c>
      <c r="T243" s="152">
        <f t="shared" si="71"/>
        <v>305</v>
      </c>
    </row>
    <row r="244" spans="1:20" ht="21">
      <c r="A244" s="1119"/>
      <c r="B244" s="1119"/>
      <c r="C244" s="891" t="s">
        <v>14</v>
      </c>
      <c r="D244" s="542">
        <f>SUM(D242:D243)</f>
        <v>0</v>
      </c>
      <c r="E244" s="542">
        <f aca="true" t="shared" si="88" ref="E244:S244">SUM(E242:E243)</f>
        <v>0</v>
      </c>
      <c r="F244" s="542">
        <f t="shared" si="88"/>
        <v>0</v>
      </c>
      <c r="G244" s="542">
        <f t="shared" si="88"/>
        <v>0</v>
      </c>
      <c r="H244" s="542">
        <f t="shared" si="88"/>
        <v>0</v>
      </c>
      <c r="I244" s="542">
        <f t="shared" si="88"/>
        <v>0</v>
      </c>
      <c r="J244" s="542">
        <f t="shared" si="88"/>
        <v>0</v>
      </c>
      <c r="K244" s="542">
        <f t="shared" si="88"/>
        <v>45</v>
      </c>
      <c r="L244" s="542">
        <f t="shared" si="88"/>
        <v>64</v>
      </c>
      <c r="M244" s="542">
        <f t="shared" si="88"/>
        <v>374</v>
      </c>
      <c r="N244" s="542">
        <f t="shared" si="88"/>
        <v>483</v>
      </c>
      <c r="O244" s="542">
        <f t="shared" si="88"/>
        <v>13</v>
      </c>
      <c r="P244" s="542">
        <f t="shared" si="88"/>
        <v>16</v>
      </c>
      <c r="Q244" s="542">
        <f t="shared" si="88"/>
        <v>19</v>
      </c>
      <c r="R244" s="542">
        <f t="shared" si="88"/>
        <v>48</v>
      </c>
      <c r="S244" s="542">
        <f t="shared" si="88"/>
        <v>531</v>
      </c>
      <c r="T244" s="152">
        <f t="shared" si="71"/>
        <v>531</v>
      </c>
    </row>
    <row r="245" spans="1:20" ht="21">
      <c r="A245" s="1119"/>
      <c r="B245" s="1119"/>
      <c r="C245" s="891" t="s">
        <v>16</v>
      </c>
      <c r="D245" s="542">
        <f>SUM(D241)</f>
        <v>0</v>
      </c>
      <c r="E245" s="542">
        <f aca="true" t="shared" si="89" ref="E245:S245">SUM(E241)</f>
        <v>0</v>
      </c>
      <c r="F245" s="542">
        <f t="shared" si="89"/>
        <v>0</v>
      </c>
      <c r="G245" s="542">
        <f t="shared" si="89"/>
        <v>0</v>
      </c>
      <c r="H245" s="542">
        <f t="shared" si="89"/>
        <v>0</v>
      </c>
      <c r="I245" s="542">
        <f t="shared" si="89"/>
        <v>0</v>
      </c>
      <c r="J245" s="542">
        <f t="shared" si="89"/>
        <v>0</v>
      </c>
      <c r="K245" s="542">
        <f t="shared" si="89"/>
        <v>1</v>
      </c>
      <c r="L245" s="542">
        <f t="shared" si="89"/>
        <v>2</v>
      </c>
      <c r="M245" s="542">
        <f t="shared" si="89"/>
        <v>11</v>
      </c>
      <c r="N245" s="542">
        <f t="shared" si="89"/>
        <v>14</v>
      </c>
      <c r="O245" s="542">
        <f t="shared" si="89"/>
        <v>1</v>
      </c>
      <c r="P245" s="542">
        <f t="shared" si="89"/>
        <v>1</v>
      </c>
      <c r="Q245" s="542">
        <f t="shared" si="89"/>
        <v>1</v>
      </c>
      <c r="R245" s="542">
        <f t="shared" si="89"/>
        <v>3</v>
      </c>
      <c r="S245" s="542">
        <f t="shared" si="89"/>
        <v>17</v>
      </c>
      <c r="T245" s="152">
        <f t="shared" si="71"/>
        <v>17</v>
      </c>
    </row>
    <row r="246" spans="1:20" ht="21">
      <c r="A246" s="1128" t="s">
        <v>733</v>
      </c>
      <c r="B246" s="1128"/>
      <c r="C246" s="884" t="s">
        <v>17</v>
      </c>
      <c r="D246" s="899">
        <f>D242+D234+D210+D198+D182+D162+D150+D138+D118+D82+D50</f>
        <v>278</v>
      </c>
      <c r="E246" s="899">
        <f aca="true" t="shared" si="90" ref="E246:S246">E242+E234+E210+E198+E182+E162+E150+E138+E118+E82+E50</f>
        <v>319</v>
      </c>
      <c r="F246" s="899">
        <f t="shared" si="90"/>
        <v>786</v>
      </c>
      <c r="G246" s="899">
        <f t="shared" si="90"/>
        <v>1911</v>
      </c>
      <c r="H246" s="899">
        <f t="shared" si="90"/>
        <v>1619</v>
      </c>
      <c r="I246" s="899">
        <f t="shared" si="90"/>
        <v>1881</v>
      </c>
      <c r="J246" s="899">
        <f t="shared" si="90"/>
        <v>6794</v>
      </c>
      <c r="K246" s="899">
        <f t="shared" si="90"/>
        <v>1911</v>
      </c>
      <c r="L246" s="899">
        <f t="shared" si="90"/>
        <v>1625</v>
      </c>
      <c r="M246" s="899">
        <f t="shared" si="90"/>
        <v>1475</v>
      </c>
      <c r="N246" s="899">
        <f t="shared" si="90"/>
        <v>5011</v>
      </c>
      <c r="O246" s="899">
        <f t="shared" si="90"/>
        <v>763</v>
      </c>
      <c r="P246" s="899">
        <f t="shared" si="90"/>
        <v>458</v>
      </c>
      <c r="Q246" s="899">
        <f t="shared" si="90"/>
        <v>263</v>
      </c>
      <c r="R246" s="899">
        <f t="shared" si="90"/>
        <v>1484</v>
      </c>
      <c r="S246" s="899">
        <f t="shared" si="90"/>
        <v>13296</v>
      </c>
      <c r="T246" s="152">
        <f>J246+N246+R246</f>
        <v>13289</v>
      </c>
    </row>
    <row r="247" spans="1:20" ht="21">
      <c r="A247" s="1128"/>
      <c r="B247" s="1128"/>
      <c r="C247" s="884" t="s">
        <v>18</v>
      </c>
      <c r="D247" s="781">
        <f>D243+D235+D211+D199+D183+D163+D151+D139+D119+D83+D51</f>
        <v>187</v>
      </c>
      <c r="E247" s="781">
        <f aca="true" t="shared" si="91" ref="E247:S247">E243+E235+E211+E199+E183+E163+E151+E139+E119+E83+E51</f>
        <v>318</v>
      </c>
      <c r="F247" s="781">
        <f t="shared" si="91"/>
        <v>872</v>
      </c>
      <c r="G247" s="781">
        <f t="shared" si="91"/>
        <v>2204</v>
      </c>
      <c r="H247" s="781">
        <f t="shared" si="91"/>
        <v>2025</v>
      </c>
      <c r="I247" s="781">
        <f t="shared" si="91"/>
        <v>2523</v>
      </c>
      <c r="J247" s="781">
        <f t="shared" si="91"/>
        <v>8129</v>
      </c>
      <c r="K247" s="781">
        <f t="shared" si="91"/>
        <v>2978</v>
      </c>
      <c r="L247" s="781">
        <f t="shared" si="91"/>
        <v>2648</v>
      </c>
      <c r="M247" s="781">
        <f t="shared" si="91"/>
        <v>2483</v>
      </c>
      <c r="N247" s="781">
        <f t="shared" si="91"/>
        <v>8109</v>
      </c>
      <c r="O247" s="781">
        <f t="shared" si="91"/>
        <v>1512</v>
      </c>
      <c r="P247" s="781">
        <f t="shared" si="91"/>
        <v>924</v>
      </c>
      <c r="Q247" s="781">
        <f t="shared" si="91"/>
        <v>651</v>
      </c>
      <c r="R247" s="781">
        <f t="shared" si="91"/>
        <v>3087</v>
      </c>
      <c r="S247" s="781">
        <f t="shared" si="91"/>
        <v>19318</v>
      </c>
      <c r="T247" s="152">
        <f>J247+N247+R247</f>
        <v>19325</v>
      </c>
    </row>
    <row r="248" spans="1:20" ht="21">
      <c r="A248" s="1128"/>
      <c r="B248" s="1128"/>
      <c r="C248" s="884" t="s">
        <v>14</v>
      </c>
      <c r="D248" s="900">
        <f>D246+D247</f>
        <v>465</v>
      </c>
      <c r="E248" s="900">
        <f aca="true" t="shared" si="92" ref="E248:S248">E246+E247</f>
        <v>637</v>
      </c>
      <c r="F248" s="900">
        <f t="shared" si="92"/>
        <v>1658</v>
      </c>
      <c r="G248" s="900">
        <f t="shared" si="92"/>
        <v>4115</v>
      </c>
      <c r="H248" s="900">
        <f t="shared" si="92"/>
        <v>3644</v>
      </c>
      <c r="I248" s="900">
        <f t="shared" si="92"/>
        <v>4404</v>
      </c>
      <c r="J248" s="900">
        <f t="shared" si="92"/>
        <v>14923</v>
      </c>
      <c r="K248" s="900">
        <f t="shared" si="92"/>
        <v>4889</v>
      </c>
      <c r="L248" s="900">
        <f t="shared" si="92"/>
        <v>4273</v>
      </c>
      <c r="M248" s="900">
        <f t="shared" si="92"/>
        <v>3958</v>
      </c>
      <c r="N248" s="900">
        <f t="shared" si="92"/>
        <v>13120</v>
      </c>
      <c r="O248" s="900">
        <f t="shared" si="92"/>
        <v>2275</v>
      </c>
      <c r="P248" s="900">
        <f t="shared" si="92"/>
        <v>1382</v>
      </c>
      <c r="Q248" s="900">
        <f t="shared" si="92"/>
        <v>914</v>
      </c>
      <c r="R248" s="900">
        <f t="shared" si="92"/>
        <v>4571</v>
      </c>
      <c r="S248" s="900">
        <f t="shared" si="92"/>
        <v>32614</v>
      </c>
      <c r="T248" s="152">
        <f>J248+N248+R248</f>
        <v>32614</v>
      </c>
    </row>
    <row r="249" spans="1:20" ht="21">
      <c r="A249" s="1128"/>
      <c r="B249" s="1128"/>
      <c r="C249" s="884" t="s">
        <v>16</v>
      </c>
      <c r="D249" s="781">
        <f>D245+D237+D213+D201+D185+D165+D153+D141+D121+D85+D53</f>
        <v>15</v>
      </c>
      <c r="E249" s="781">
        <f aca="true" t="shared" si="93" ref="E249:S249">E245+E237+E213+E201+E185+E165+E153+E141+E121+E85+E53</f>
        <v>20</v>
      </c>
      <c r="F249" s="781">
        <f t="shared" si="93"/>
        <v>45</v>
      </c>
      <c r="G249" s="781">
        <f t="shared" si="93"/>
        <v>107</v>
      </c>
      <c r="H249" s="781">
        <f t="shared" si="93"/>
        <v>98</v>
      </c>
      <c r="I249" s="781">
        <f t="shared" si="93"/>
        <v>120</v>
      </c>
      <c r="J249" s="781">
        <f t="shared" si="93"/>
        <v>405</v>
      </c>
      <c r="K249" s="781">
        <f t="shared" si="93"/>
        <v>131</v>
      </c>
      <c r="L249" s="781">
        <f t="shared" si="93"/>
        <v>119</v>
      </c>
      <c r="M249" s="781">
        <f t="shared" si="93"/>
        <v>115</v>
      </c>
      <c r="N249" s="781">
        <f t="shared" si="93"/>
        <v>365</v>
      </c>
      <c r="O249" s="781">
        <f t="shared" si="93"/>
        <v>72</v>
      </c>
      <c r="P249" s="781">
        <f t="shared" si="93"/>
        <v>52</v>
      </c>
      <c r="Q249" s="781">
        <f t="shared" si="93"/>
        <v>41</v>
      </c>
      <c r="R249" s="781">
        <f t="shared" si="93"/>
        <v>164</v>
      </c>
      <c r="S249" s="781">
        <f t="shared" si="93"/>
        <v>934</v>
      </c>
      <c r="T249" s="152">
        <f>J249+N249+R249</f>
        <v>934</v>
      </c>
    </row>
  </sheetData>
  <sheetProtection/>
  <mergeCells count="119">
    <mergeCell ref="B186:B189"/>
    <mergeCell ref="A194:A197"/>
    <mergeCell ref="B194:B197"/>
    <mergeCell ref="A198:B201"/>
    <mergeCell ref="A206:A209"/>
    <mergeCell ref="B206:B209"/>
    <mergeCell ref="B190:B193"/>
    <mergeCell ref="B202:B205"/>
    <mergeCell ref="B158:B161"/>
    <mergeCell ref="A162:B165"/>
    <mergeCell ref="A178:A181"/>
    <mergeCell ref="B178:B181"/>
    <mergeCell ref="B170:B173"/>
    <mergeCell ref="A182:B185"/>
    <mergeCell ref="B78:B81"/>
    <mergeCell ref="A82:B85"/>
    <mergeCell ref="A114:A117"/>
    <mergeCell ref="B114:B117"/>
    <mergeCell ref="B90:B93"/>
    <mergeCell ref="B86:B89"/>
    <mergeCell ref="A94:A97"/>
    <mergeCell ref="A102:A105"/>
    <mergeCell ref="A106:A109"/>
    <mergeCell ref="A50:B53"/>
    <mergeCell ref="B74:B77"/>
    <mergeCell ref="A234:B237"/>
    <mergeCell ref="A246:B249"/>
    <mergeCell ref="A242:B245"/>
    <mergeCell ref="B222:B225"/>
    <mergeCell ref="B226:B229"/>
    <mergeCell ref="B230:B233"/>
    <mergeCell ref="A238:A241"/>
    <mergeCell ref="A78:A81"/>
    <mergeCell ref="A1:S1"/>
    <mergeCell ref="A4:A5"/>
    <mergeCell ref="B4:B5"/>
    <mergeCell ref="C4:C5"/>
    <mergeCell ref="A2:S2"/>
    <mergeCell ref="S4:S5"/>
    <mergeCell ref="D4:J4"/>
    <mergeCell ref="K4:N4"/>
    <mergeCell ref="O4:R4"/>
    <mergeCell ref="B238:B241"/>
    <mergeCell ref="A6:A9"/>
    <mergeCell ref="A10:A13"/>
    <mergeCell ref="A14:A17"/>
    <mergeCell ref="A18:A21"/>
    <mergeCell ref="A22:A25"/>
    <mergeCell ref="A98:A101"/>
    <mergeCell ref="A74:A77"/>
    <mergeCell ref="A62:A65"/>
    <mergeCell ref="A66:A69"/>
    <mergeCell ref="A34:A37"/>
    <mergeCell ref="A38:A41"/>
    <mergeCell ref="A86:A89"/>
    <mergeCell ref="A90:A93"/>
    <mergeCell ref="B214:B217"/>
    <mergeCell ref="B218:B221"/>
    <mergeCell ref="A210:B213"/>
    <mergeCell ref="A42:A45"/>
    <mergeCell ref="A54:A57"/>
    <mergeCell ref="B46:B49"/>
    <mergeCell ref="A214:A217"/>
    <mergeCell ref="A174:A177"/>
    <mergeCell ref="A186:A189"/>
    <mergeCell ref="A190:A193"/>
    <mergeCell ref="B174:B177"/>
    <mergeCell ref="A122:A125"/>
    <mergeCell ref="A134:A137"/>
    <mergeCell ref="A126:A129"/>
    <mergeCell ref="A150:B153"/>
    <mergeCell ref="A158:A161"/>
    <mergeCell ref="A218:A221"/>
    <mergeCell ref="A222:A225"/>
    <mergeCell ref="A226:A229"/>
    <mergeCell ref="A230:A233"/>
    <mergeCell ref="A202:A205"/>
    <mergeCell ref="B154:B157"/>
    <mergeCell ref="A154:A157"/>
    <mergeCell ref="A166:A169"/>
    <mergeCell ref="B166:B169"/>
    <mergeCell ref="A170:A173"/>
    <mergeCell ref="B142:B145"/>
    <mergeCell ref="B110:B113"/>
    <mergeCell ref="B126:B129"/>
    <mergeCell ref="B130:B133"/>
    <mergeCell ref="B134:B137"/>
    <mergeCell ref="A138:B141"/>
    <mergeCell ref="A142:A145"/>
    <mergeCell ref="A118:B121"/>
    <mergeCell ref="A110:A113"/>
    <mergeCell ref="A130:A133"/>
    <mergeCell ref="B146:B149"/>
    <mergeCell ref="B62:B65"/>
    <mergeCell ref="B58:B61"/>
    <mergeCell ref="B54:B57"/>
    <mergeCell ref="A146:A149"/>
    <mergeCell ref="B106:B109"/>
    <mergeCell ref="B102:B105"/>
    <mergeCell ref="B122:B125"/>
    <mergeCell ref="B98:B101"/>
    <mergeCell ref="B94:B97"/>
    <mergeCell ref="B42:B45"/>
    <mergeCell ref="A58:A61"/>
    <mergeCell ref="A46:A49"/>
    <mergeCell ref="B10:B13"/>
    <mergeCell ref="B70:B73"/>
    <mergeCell ref="B66:B69"/>
    <mergeCell ref="A26:A29"/>
    <mergeCell ref="B30:B33"/>
    <mergeCell ref="A70:A73"/>
    <mergeCell ref="A30:A33"/>
    <mergeCell ref="B6:B9"/>
    <mergeCell ref="B26:B29"/>
    <mergeCell ref="B22:B25"/>
    <mergeCell ref="B18:B21"/>
    <mergeCell ref="B14:B17"/>
    <mergeCell ref="B38:B41"/>
    <mergeCell ref="B34:B37"/>
  </mergeCells>
  <printOptions horizontalCentered="1"/>
  <pageMargins left="0.7480314960629921" right="0.35433070866141736" top="0.6" bottom="0.38" header="0.5118110236220472" footer="0.1968503937007874"/>
  <pageSetup firstPageNumber="34" useFirstPageNumber="1"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P23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4.00390625" style="49" customWidth="1"/>
    <col min="2" max="2" width="18.00390625" style="6" customWidth="1"/>
    <col min="3" max="3" width="4.28125" style="66" customWidth="1"/>
    <col min="4" max="8" width="4.28125" style="47" customWidth="1"/>
    <col min="9" max="9" width="5.7109375" style="47" customWidth="1"/>
    <col min="10" max="10" width="5.00390625" style="47" customWidth="1"/>
    <col min="11" max="12" width="4.28125" style="47" customWidth="1"/>
    <col min="13" max="13" width="5.00390625" style="47" customWidth="1"/>
    <col min="14" max="14" width="17.57421875" style="47" customWidth="1"/>
    <col min="15" max="16" width="8.57421875" style="70" customWidth="1"/>
    <col min="17" max="17" width="8.57421875" style="50" customWidth="1"/>
    <col min="18" max="21" width="6.7109375" style="50" customWidth="1"/>
    <col min="22" max="27" width="6.7109375" style="48" customWidth="1"/>
    <col min="28" max="28" width="19.421875" style="48" customWidth="1"/>
    <col min="29" max="29" width="6.140625" style="48" customWidth="1"/>
    <col min="30" max="68" width="9.140625" style="48" customWidth="1"/>
    <col min="69" max="16384" width="9.140625" style="6" customWidth="1"/>
  </cols>
  <sheetData>
    <row r="1" spans="1:68" s="53" customFormat="1" ht="21.75" customHeight="1">
      <c r="A1" s="949" t="s">
        <v>94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AC1" s="40"/>
      <c r="AD1" s="40"/>
      <c r="AE1" s="40"/>
      <c r="AF1" s="40"/>
      <c r="AG1" s="40"/>
      <c r="AH1" s="40"/>
      <c r="AI1" s="40"/>
      <c r="AJ1" s="40"/>
      <c r="AK1" s="4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</row>
    <row r="2" spans="1:68" s="53" customFormat="1" ht="21.75" customHeight="1">
      <c r="A2" s="1130" t="s">
        <v>99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AC2" s="93"/>
      <c r="AD2" s="93"/>
      <c r="AE2" s="54"/>
      <c r="AF2" s="54"/>
      <c r="AG2" s="54"/>
      <c r="AH2" s="54"/>
      <c r="AI2" s="54"/>
      <c r="AJ2" s="54"/>
      <c r="AK2" s="54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</row>
    <row r="3" spans="1:61" s="53" customFormat="1" ht="18" customHeight="1">
      <c r="A3" s="56"/>
      <c r="B3" s="1137" t="s">
        <v>93</v>
      </c>
      <c r="C3" s="1131" t="s">
        <v>74</v>
      </c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</row>
    <row r="4" spans="1:61" s="60" customFormat="1" ht="18.75">
      <c r="A4" s="58" t="s">
        <v>9</v>
      </c>
      <c r="B4" s="1138"/>
      <c r="C4" s="1131" t="s">
        <v>76</v>
      </c>
      <c r="D4" s="1131"/>
      <c r="E4" s="1131"/>
      <c r="F4" s="1133"/>
      <c r="G4" s="1134" t="s">
        <v>81</v>
      </c>
      <c r="H4" s="1131"/>
      <c r="I4" s="1133"/>
      <c r="J4" s="1134" t="s">
        <v>80</v>
      </c>
      <c r="K4" s="1131"/>
      <c r="L4" s="1131"/>
      <c r="M4" s="1133"/>
      <c r="N4" s="1135" t="s">
        <v>24</v>
      </c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</row>
    <row r="5" spans="1:62" s="21" customFormat="1" ht="18.75">
      <c r="A5" s="31"/>
      <c r="B5" s="1139"/>
      <c r="C5" s="39" t="s">
        <v>77</v>
      </c>
      <c r="D5" s="39" t="s">
        <v>78</v>
      </c>
      <c r="E5" s="39" t="s">
        <v>79</v>
      </c>
      <c r="F5" s="88" t="s">
        <v>14</v>
      </c>
      <c r="G5" s="39" t="s">
        <v>77</v>
      </c>
      <c r="H5" s="39" t="s">
        <v>78</v>
      </c>
      <c r="I5" s="88" t="s">
        <v>14</v>
      </c>
      <c r="J5" s="39" t="s">
        <v>77</v>
      </c>
      <c r="K5" s="39" t="s">
        <v>78</v>
      </c>
      <c r="L5" s="39" t="s">
        <v>79</v>
      </c>
      <c r="M5" s="88" t="s">
        <v>14</v>
      </c>
      <c r="N5" s="11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62" s="66" customFormat="1" ht="21">
      <c r="A6" s="61"/>
      <c r="B6" s="30" t="s">
        <v>61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2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pans="1:68" ht="23.25">
      <c r="A7" s="74"/>
      <c r="B7" s="113" t="s">
        <v>62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BK7" s="6"/>
      <c r="BL7" s="6"/>
      <c r="BM7" s="6"/>
      <c r="BN7" s="6"/>
      <c r="BO7" s="6"/>
      <c r="BP7" s="6"/>
    </row>
    <row r="8" spans="1:68" ht="23.25">
      <c r="A8" s="74"/>
      <c r="B8" s="9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BK8" s="6"/>
      <c r="BL8" s="6"/>
      <c r="BM8" s="6"/>
      <c r="BN8" s="6"/>
      <c r="BO8" s="6"/>
      <c r="BP8" s="6"/>
    </row>
    <row r="9" spans="1:68" ht="23.25">
      <c r="A9" s="74"/>
      <c r="B9" s="90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BK9" s="6"/>
      <c r="BL9" s="6"/>
      <c r="BM9" s="6"/>
      <c r="BN9" s="6"/>
      <c r="BO9" s="6"/>
      <c r="BP9" s="6"/>
    </row>
    <row r="10" spans="1:68" ht="21.75">
      <c r="A10" s="74"/>
      <c r="B10" s="101"/>
      <c r="C10" s="68"/>
      <c r="D10" s="67"/>
      <c r="E10" s="72"/>
      <c r="F10" s="73"/>
      <c r="G10" s="73"/>
      <c r="H10" s="73"/>
      <c r="I10" s="73"/>
      <c r="J10" s="73"/>
      <c r="K10" s="73"/>
      <c r="L10" s="73"/>
      <c r="M10" s="73"/>
      <c r="N10" s="6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BK10" s="6"/>
      <c r="BL10" s="6"/>
      <c r="BM10" s="6"/>
      <c r="BN10" s="6"/>
      <c r="BO10" s="6"/>
      <c r="BP10" s="6"/>
    </row>
    <row r="11" spans="1:68" ht="21.75">
      <c r="A11" s="74"/>
      <c r="B11" s="101"/>
      <c r="C11" s="68"/>
      <c r="D11" s="67"/>
      <c r="E11" s="72"/>
      <c r="F11" s="72"/>
      <c r="G11" s="72"/>
      <c r="H11" s="72"/>
      <c r="I11" s="72"/>
      <c r="J11" s="72"/>
      <c r="K11" s="72"/>
      <c r="L11" s="72"/>
      <c r="M11" s="72"/>
      <c r="N11" s="6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BK11" s="6"/>
      <c r="BL11" s="6"/>
      <c r="BM11" s="6"/>
      <c r="BN11" s="6"/>
      <c r="BO11" s="6"/>
      <c r="BP11" s="6"/>
    </row>
    <row r="12" spans="1:14" s="44" customFormat="1" ht="21">
      <c r="A12" s="75"/>
      <c r="B12" s="84" t="s">
        <v>55</v>
      </c>
      <c r="C12" s="69">
        <f aca="true" t="shared" si="0" ref="C12:N12">SUM(C6:C7)</f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69"/>
      <c r="M12" s="69">
        <f t="shared" si="0"/>
        <v>0</v>
      </c>
      <c r="N12" s="100">
        <f t="shared" si="0"/>
        <v>0</v>
      </c>
    </row>
    <row r="13" spans="1:68" ht="19.5">
      <c r="A13" s="46"/>
      <c r="B13" s="46"/>
      <c r="C13" s="65"/>
      <c r="D13" s="46"/>
      <c r="E13" s="48"/>
      <c r="F13" s="48"/>
      <c r="G13" s="48"/>
      <c r="H13" s="48"/>
      <c r="I13" s="48"/>
      <c r="J13" s="48"/>
      <c r="K13" s="48"/>
      <c r="L13" s="48"/>
      <c r="M13" s="48"/>
      <c r="N13" s="48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ht="19.5">
      <c r="A14" s="46"/>
      <c r="B14" s="46"/>
      <c r="C14" s="65"/>
      <c r="D14" s="46"/>
      <c r="E14" s="48"/>
      <c r="F14" s="48"/>
      <c r="G14" s="48"/>
      <c r="H14" s="48"/>
      <c r="I14" s="48"/>
      <c r="J14" s="48"/>
      <c r="K14" s="48"/>
      <c r="L14" s="48"/>
      <c r="M14" s="48"/>
      <c r="N14" s="48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ht="19.5">
      <c r="A15" s="46"/>
      <c r="B15" s="46"/>
      <c r="C15" s="65"/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ht="19.5">
      <c r="A16" s="46"/>
      <c r="B16" s="46"/>
      <c r="C16" s="65"/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ht="19.5">
      <c r="A17" s="46"/>
      <c r="B17" s="46"/>
      <c r="C17" s="65"/>
      <c r="D17" s="46"/>
      <c r="E17" s="48"/>
      <c r="F17" s="48"/>
      <c r="G17" s="48"/>
      <c r="H17" s="48"/>
      <c r="I17" s="48"/>
      <c r="J17" s="48"/>
      <c r="K17" s="48"/>
      <c r="L17" s="48"/>
      <c r="M17" s="48"/>
      <c r="N17" s="48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ht="19.5">
      <c r="A18" s="46"/>
      <c r="B18" s="46"/>
      <c r="C18" s="65"/>
      <c r="D18" s="46"/>
      <c r="E18" s="48"/>
      <c r="F18" s="48"/>
      <c r="G18" s="48"/>
      <c r="H18" s="48"/>
      <c r="I18" s="48"/>
      <c r="J18" s="48"/>
      <c r="K18" s="48"/>
      <c r="L18" s="48"/>
      <c r="M18" s="48"/>
      <c r="N18" s="48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ht="19.5">
      <c r="A19" s="46"/>
      <c r="B19" s="46"/>
      <c r="C19" s="65"/>
      <c r="D19" s="46"/>
      <c r="E19" s="48"/>
      <c r="F19" s="48"/>
      <c r="G19" s="48"/>
      <c r="H19" s="48"/>
      <c r="I19" s="48"/>
      <c r="J19" s="48"/>
      <c r="K19" s="48"/>
      <c r="L19" s="48"/>
      <c r="M19" s="48"/>
      <c r="N19" s="48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ht="19.5">
      <c r="A20" s="46"/>
      <c r="B20" s="46"/>
      <c r="C20" s="65"/>
      <c r="D20" s="46"/>
      <c r="E20" s="48"/>
      <c r="F20" s="48"/>
      <c r="G20" s="48"/>
      <c r="H20" s="48"/>
      <c r="I20" s="48"/>
      <c r="J20" s="48"/>
      <c r="K20" s="48"/>
      <c r="L20" s="48"/>
      <c r="M20" s="48"/>
      <c r="N20" s="48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ht="19.5">
      <c r="A21" s="45"/>
      <c r="B21" s="45"/>
      <c r="C21" s="55"/>
      <c r="D21" s="45"/>
      <c r="E21" s="48"/>
      <c r="F21" s="48"/>
      <c r="G21" s="48"/>
      <c r="H21" s="48"/>
      <c r="I21" s="48"/>
      <c r="J21" s="48"/>
      <c r="K21" s="48"/>
      <c r="L21" s="48"/>
      <c r="M21" s="48"/>
      <c r="N21" s="48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ht="19.5">
      <c r="A22" s="47"/>
      <c r="B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ht="19.5">
      <c r="A23" s="47"/>
      <c r="B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</sheetData>
  <sheetProtection/>
  <mergeCells count="8">
    <mergeCell ref="A1:N1"/>
    <mergeCell ref="A2:N2"/>
    <mergeCell ref="C3:N3"/>
    <mergeCell ref="C4:F4"/>
    <mergeCell ref="G4:I4"/>
    <mergeCell ref="J4:M4"/>
    <mergeCell ref="N4:N5"/>
    <mergeCell ref="B3:B5"/>
  </mergeCells>
  <printOptions/>
  <pageMargins left="1.52" right="0.14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P23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4.00390625" style="49" customWidth="1"/>
    <col min="2" max="2" width="18.00390625" style="6" customWidth="1"/>
    <col min="3" max="4" width="4.28125" style="66" customWidth="1"/>
    <col min="5" max="5" width="5.00390625" style="47" customWidth="1"/>
    <col min="6" max="6" width="5.140625" style="47" customWidth="1"/>
    <col min="7" max="7" width="5.00390625" style="47" customWidth="1"/>
    <col min="8" max="8" width="6.00390625" style="47" customWidth="1"/>
    <col min="9" max="9" width="5.421875" style="47" customWidth="1"/>
    <col min="10" max="10" width="5.7109375" style="47" customWidth="1"/>
    <col min="11" max="11" width="6.140625" style="47" customWidth="1"/>
    <col min="12" max="12" width="5.28125" style="47" customWidth="1"/>
    <col min="13" max="13" width="5.57421875" style="47" customWidth="1"/>
    <col min="14" max="14" width="16.28125" style="47" customWidth="1"/>
    <col min="15" max="16" width="9.00390625" style="70" customWidth="1"/>
    <col min="17" max="17" width="9.00390625" style="50" customWidth="1"/>
    <col min="18" max="21" width="6.7109375" style="50" customWidth="1"/>
    <col min="22" max="27" width="6.7109375" style="48" customWidth="1"/>
    <col min="28" max="28" width="19.421875" style="48" customWidth="1"/>
    <col min="29" max="29" width="6.140625" style="48" customWidth="1"/>
    <col min="30" max="68" width="9.140625" style="48" customWidth="1"/>
    <col min="69" max="16384" width="9.140625" style="6" customWidth="1"/>
  </cols>
  <sheetData>
    <row r="1" spans="1:68" s="53" customFormat="1" ht="21.75" customHeight="1">
      <c r="A1" s="949" t="s">
        <v>94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AC1" s="40"/>
      <c r="AD1" s="40"/>
      <c r="AE1" s="40"/>
      <c r="AF1" s="40"/>
      <c r="AG1" s="40"/>
      <c r="AH1" s="40"/>
      <c r="AI1" s="40"/>
      <c r="AJ1" s="40"/>
      <c r="AK1" s="4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</row>
    <row r="2" spans="1:68" s="53" customFormat="1" ht="21.75" customHeight="1">
      <c r="A2" s="1130" t="s">
        <v>98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AC2" s="93"/>
      <c r="AD2" s="93"/>
      <c r="AE2" s="54"/>
      <c r="AF2" s="54"/>
      <c r="AG2" s="54"/>
      <c r="AH2" s="54"/>
      <c r="AI2" s="54"/>
      <c r="AJ2" s="54"/>
      <c r="AK2" s="54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</row>
    <row r="3" spans="1:61" s="53" customFormat="1" ht="18" customHeight="1">
      <c r="A3" s="56"/>
      <c r="B3" s="57"/>
      <c r="C3" s="1134" t="s">
        <v>74</v>
      </c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</row>
    <row r="4" spans="1:61" s="60" customFormat="1" ht="18.75">
      <c r="A4" s="58" t="s">
        <v>9</v>
      </c>
      <c r="B4" s="59" t="s">
        <v>10</v>
      </c>
      <c r="C4" s="1134" t="s">
        <v>75</v>
      </c>
      <c r="D4" s="1131"/>
      <c r="E4" s="1131"/>
      <c r="F4" s="1133"/>
      <c r="G4" s="1134" t="s">
        <v>81</v>
      </c>
      <c r="H4" s="1131"/>
      <c r="I4" s="1133"/>
      <c r="J4" s="1134" t="s">
        <v>80</v>
      </c>
      <c r="K4" s="1131"/>
      <c r="L4" s="1131"/>
      <c r="M4" s="1133"/>
      <c r="N4" s="1135" t="s">
        <v>24</v>
      </c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</row>
    <row r="5" spans="1:62" s="21" customFormat="1" ht="18.75">
      <c r="A5" s="31"/>
      <c r="B5" s="22"/>
      <c r="C5" s="39" t="s">
        <v>77</v>
      </c>
      <c r="D5" s="39" t="s">
        <v>78</v>
      </c>
      <c r="E5" s="39" t="s">
        <v>79</v>
      </c>
      <c r="F5" s="88" t="s">
        <v>14</v>
      </c>
      <c r="G5" s="39" t="s">
        <v>77</v>
      </c>
      <c r="H5" s="39" t="s">
        <v>78</v>
      </c>
      <c r="I5" s="88" t="s">
        <v>14</v>
      </c>
      <c r="J5" s="88" t="s">
        <v>77</v>
      </c>
      <c r="K5" s="88" t="s">
        <v>78</v>
      </c>
      <c r="L5" s="39" t="s">
        <v>79</v>
      </c>
      <c r="M5" s="88" t="s">
        <v>14</v>
      </c>
      <c r="N5" s="11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62" s="66" customFormat="1" ht="21">
      <c r="A6" s="61"/>
      <c r="B6" s="30" t="s">
        <v>61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2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pans="1:68" ht="23.25">
      <c r="A7" s="74"/>
      <c r="B7" s="98" t="s">
        <v>62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BK7" s="6"/>
      <c r="BL7" s="6"/>
      <c r="BM7" s="6"/>
      <c r="BN7" s="6"/>
      <c r="BO7" s="6"/>
      <c r="BP7" s="6"/>
    </row>
    <row r="8" spans="1:68" ht="23.25">
      <c r="A8" s="74"/>
      <c r="B8" s="90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BK8" s="6"/>
      <c r="BL8" s="6"/>
      <c r="BM8" s="6"/>
      <c r="BN8" s="6"/>
      <c r="BO8" s="6"/>
      <c r="BP8" s="6"/>
    </row>
    <row r="9" spans="1:68" ht="23.25">
      <c r="A9" s="74"/>
      <c r="B9" s="90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BK9" s="6"/>
      <c r="BL9" s="6"/>
      <c r="BM9" s="6"/>
      <c r="BN9" s="6"/>
      <c r="BO9" s="6"/>
      <c r="BP9" s="6"/>
    </row>
    <row r="10" spans="1:68" ht="21.75">
      <c r="A10" s="74"/>
      <c r="B10" s="101"/>
      <c r="C10" s="67"/>
      <c r="D10" s="68"/>
      <c r="E10" s="67"/>
      <c r="F10" s="73"/>
      <c r="G10" s="73"/>
      <c r="H10" s="73"/>
      <c r="I10" s="73"/>
      <c r="J10" s="73"/>
      <c r="K10" s="73"/>
      <c r="L10" s="73"/>
      <c r="M10" s="73"/>
      <c r="N10" s="6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BK10" s="6"/>
      <c r="BL10" s="6"/>
      <c r="BM10" s="6"/>
      <c r="BN10" s="6"/>
      <c r="BO10" s="6"/>
      <c r="BP10" s="6"/>
    </row>
    <row r="11" spans="1:68" ht="21.75">
      <c r="A11" s="74"/>
      <c r="B11" s="101"/>
      <c r="C11" s="67"/>
      <c r="D11" s="68"/>
      <c r="E11" s="67"/>
      <c r="F11" s="72"/>
      <c r="G11" s="72"/>
      <c r="H11" s="72"/>
      <c r="I11" s="72"/>
      <c r="J11" s="72"/>
      <c r="K11" s="72"/>
      <c r="L11" s="72"/>
      <c r="M11" s="72"/>
      <c r="N11" s="6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BK11" s="6"/>
      <c r="BL11" s="6"/>
      <c r="BM11" s="6"/>
      <c r="BN11" s="6"/>
      <c r="BO11" s="6"/>
      <c r="BP11" s="6"/>
    </row>
    <row r="12" spans="1:14" s="44" customFormat="1" ht="21">
      <c r="A12" s="75"/>
      <c r="B12" s="84" t="s">
        <v>55</v>
      </c>
      <c r="C12" s="69">
        <f aca="true" t="shared" si="0" ref="C12:N12">SUM(C6:C7)</f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/>
      <c r="K12" s="69"/>
      <c r="L12" s="69">
        <f t="shared" si="0"/>
        <v>0</v>
      </c>
      <c r="M12" s="69">
        <f t="shared" si="0"/>
        <v>0</v>
      </c>
      <c r="N12" s="100">
        <f t="shared" si="0"/>
        <v>0</v>
      </c>
    </row>
    <row r="13" spans="1:68" ht="19.5">
      <c r="A13" s="46"/>
      <c r="B13" s="46"/>
      <c r="C13" s="65"/>
      <c r="D13" s="65"/>
      <c r="E13" s="46"/>
      <c r="F13" s="48"/>
      <c r="G13" s="48"/>
      <c r="H13" s="48"/>
      <c r="I13" s="48"/>
      <c r="J13" s="48"/>
      <c r="K13" s="48"/>
      <c r="L13" s="48"/>
      <c r="M13" s="48"/>
      <c r="N13" s="48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ht="19.5">
      <c r="A14" s="46"/>
      <c r="B14" s="46"/>
      <c r="C14" s="65"/>
      <c r="D14" s="65"/>
      <c r="E14" s="46"/>
      <c r="F14" s="48"/>
      <c r="G14" s="48"/>
      <c r="H14" s="48"/>
      <c r="I14" s="48"/>
      <c r="J14" s="48"/>
      <c r="K14" s="48"/>
      <c r="L14" s="48"/>
      <c r="M14" s="48"/>
      <c r="N14" s="48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ht="19.5">
      <c r="A15" s="46"/>
      <c r="B15" s="46"/>
      <c r="C15" s="65"/>
      <c r="D15" s="65"/>
      <c r="E15" s="46"/>
      <c r="F15" s="48"/>
      <c r="G15" s="48"/>
      <c r="H15" s="48"/>
      <c r="I15" s="48"/>
      <c r="J15" s="48"/>
      <c r="K15" s="48"/>
      <c r="L15" s="48"/>
      <c r="M15" s="48"/>
      <c r="N15" s="48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ht="19.5">
      <c r="A16" s="46"/>
      <c r="B16" s="46"/>
      <c r="C16" s="65"/>
      <c r="D16" s="65"/>
      <c r="E16" s="46"/>
      <c r="F16" s="48"/>
      <c r="G16" s="48"/>
      <c r="H16" s="48"/>
      <c r="I16" s="48"/>
      <c r="J16" s="48"/>
      <c r="K16" s="48"/>
      <c r="L16" s="48"/>
      <c r="M16" s="48"/>
      <c r="N16" s="48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ht="19.5">
      <c r="A17" s="46"/>
      <c r="B17" s="46"/>
      <c r="C17" s="65"/>
      <c r="D17" s="65"/>
      <c r="E17" s="46"/>
      <c r="F17" s="48"/>
      <c r="G17" s="48"/>
      <c r="H17" s="48"/>
      <c r="I17" s="48"/>
      <c r="J17" s="48"/>
      <c r="K17" s="48"/>
      <c r="L17" s="48"/>
      <c r="M17" s="48"/>
      <c r="N17" s="48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ht="19.5">
      <c r="A18" s="46"/>
      <c r="B18" s="46"/>
      <c r="C18" s="65"/>
      <c r="D18" s="65"/>
      <c r="E18" s="46"/>
      <c r="F18" s="48"/>
      <c r="G18" s="48"/>
      <c r="H18" s="48"/>
      <c r="I18" s="48"/>
      <c r="J18" s="48"/>
      <c r="K18" s="48"/>
      <c r="L18" s="48"/>
      <c r="M18" s="48"/>
      <c r="N18" s="48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ht="19.5">
      <c r="A19" s="46"/>
      <c r="B19" s="46"/>
      <c r="C19" s="65"/>
      <c r="D19" s="65"/>
      <c r="E19" s="46"/>
      <c r="F19" s="48"/>
      <c r="G19" s="48"/>
      <c r="H19" s="48"/>
      <c r="I19" s="48"/>
      <c r="J19" s="48"/>
      <c r="K19" s="48"/>
      <c r="L19" s="48"/>
      <c r="M19" s="48"/>
      <c r="N19" s="48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ht="19.5">
      <c r="A20" s="46"/>
      <c r="B20" s="46"/>
      <c r="C20" s="65"/>
      <c r="D20" s="65"/>
      <c r="E20" s="46"/>
      <c r="F20" s="48"/>
      <c r="G20" s="48"/>
      <c r="H20" s="48"/>
      <c r="I20" s="48"/>
      <c r="J20" s="48"/>
      <c r="K20" s="48"/>
      <c r="L20" s="48"/>
      <c r="M20" s="48"/>
      <c r="N20" s="48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ht="19.5">
      <c r="A21" s="45"/>
      <c r="B21" s="45"/>
      <c r="C21" s="55"/>
      <c r="D21" s="55"/>
      <c r="E21" s="45"/>
      <c r="F21" s="48"/>
      <c r="G21" s="48"/>
      <c r="H21" s="48"/>
      <c r="I21" s="48"/>
      <c r="J21" s="48"/>
      <c r="K21" s="48"/>
      <c r="L21" s="48"/>
      <c r="M21" s="48"/>
      <c r="N21" s="48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ht="19.5">
      <c r="A22" s="47"/>
      <c r="B22" s="47"/>
      <c r="F22" s="48"/>
      <c r="G22" s="48"/>
      <c r="H22" s="48"/>
      <c r="I22" s="48"/>
      <c r="J22" s="48"/>
      <c r="K22" s="48"/>
      <c r="L22" s="48"/>
      <c r="M22" s="48"/>
      <c r="N22" s="48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ht="19.5">
      <c r="A23" s="47"/>
      <c r="B23" s="47"/>
      <c r="F23" s="48"/>
      <c r="G23" s="48"/>
      <c r="H23" s="48"/>
      <c r="I23" s="48"/>
      <c r="J23" s="48"/>
      <c r="K23" s="48"/>
      <c r="L23" s="48"/>
      <c r="M23" s="48"/>
      <c r="N23" s="48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</sheetData>
  <sheetProtection/>
  <mergeCells count="7">
    <mergeCell ref="A1:N1"/>
    <mergeCell ref="A2:N2"/>
    <mergeCell ref="C3:N3"/>
    <mergeCell ref="C4:F4"/>
    <mergeCell ref="G4:I4"/>
    <mergeCell ref="J4:M4"/>
    <mergeCell ref="N4:N5"/>
  </mergeCells>
  <printOptions/>
  <pageMargins left="1.52" right="0.14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"/>
  <sheetViews>
    <sheetView zoomScale="80" zoomScaleNormal="80" zoomScalePageLayoutView="0" workbookViewId="0" topLeftCell="A1">
      <selection activeCell="F5" sqref="F5:F7"/>
    </sheetView>
  </sheetViews>
  <sheetFormatPr defaultColWidth="9.140625" defaultRowHeight="12.75"/>
  <cols>
    <col min="1" max="1" width="4.7109375" style="160" customWidth="1"/>
    <col min="2" max="2" width="30.140625" style="160" customWidth="1"/>
    <col min="3" max="3" width="25.7109375" style="160" customWidth="1"/>
    <col min="4" max="4" width="31.28125" style="160" customWidth="1"/>
    <col min="5" max="5" width="37.7109375" style="160" customWidth="1"/>
    <col min="6" max="6" width="39.421875" style="160" customWidth="1"/>
    <col min="7" max="7" width="9.140625" style="160" customWidth="1"/>
    <col min="8" max="13" width="7.8515625" style="160" customWidth="1"/>
    <col min="14" max="16384" width="9.140625" style="160" customWidth="1"/>
  </cols>
  <sheetData>
    <row r="1" spans="1:13" ht="21">
      <c r="A1" s="921" t="s">
        <v>806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</row>
    <row r="2" spans="1:13" ht="21">
      <c r="A2" s="921" t="s">
        <v>783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</row>
    <row r="3" spans="1:13" ht="21">
      <c r="A3" s="921" t="s">
        <v>807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</row>
    <row r="4" spans="1:11" ht="21">
      <c r="A4" s="114"/>
      <c r="E4" s="114"/>
      <c r="F4" s="114"/>
      <c r="G4" s="114"/>
      <c r="H4" s="114"/>
      <c r="I4" s="114"/>
      <c r="J4" s="114"/>
      <c r="K4" s="114"/>
    </row>
    <row r="5" spans="1:13" s="158" customFormat="1" ht="21" customHeight="1">
      <c r="A5" s="908" t="s">
        <v>9</v>
      </c>
      <c r="B5" s="916" t="s">
        <v>82</v>
      </c>
      <c r="C5" s="908" t="s">
        <v>83</v>
      </c>
      <c r="D5" s="908"/>
      <c r="E5" s="908" t="s">
        <v>13</v>
      </c>
      <c r="F5" s="916" t="s">
        <v>11</v>
      </c>
      <c r="G5" s="927" t="s">
        <v>811</v>
      </c>
      <c r="H5" s="1140" t="s">
        <v>789</v>
      </c>
      <c r="I5" s="1141"/>
      <c r="J5" s="1141"/>
      <c r="K5" s="1140" t="s">
        <v>790</v>
      </c>
      <c r="L5" s="1141"/>
      <c r="M5" s="1142"/>
    </row>
    <row r="6" spans="1:13" s="158" customFormat="1" ht="21">
      <c r="A6" s="908"/>
      <c r="B6" s="930"/>
      <c r="C6" s="908"/>
      <c r="D6" s="908"/>
      <c r="E6" s="908"/>
      <c r="F6" s="930"/>
      <c r="G6" s="928"/>
      <c r="H6" s="1143"/>
      <c r="I6" s="1144"/>
      <c r="J6" s="1144"/>
      <c r="K6" s="1143"/>
      <c r="L6" s="1144"/>
      <c r="M6" s="1145"/>
    </row>
    <row r="7" spans="1:13" s="158" customFormat="1" ht="27" customHeight="1">
      <c r="A7" s="908"/>
      <c r="B7" s="917"/>
      <c r="C7" s="908"/>
      <c r="D7" s="908"/>
      <c r="E7" s="908"/>
      <c r="F7" s="917"/>
      <c r="G7" s="929"/>
      <c r="H7" s="553" t="s">
        <v>17</v>
      </c>
      <c r="I7" s="553" t="s">
        <v>18</v>
      </c>
      <c r="J7" s="554" t="s">
        <v>14</v>
      </c>
      <c r="K7" s="553" t="s">
        <v>17</v>
      </c>
      <c r="L7" s="553" t="s">
        <v>18</v>
      </c>
      <c r="M7" s="553" t="s">
        <v>14</v>
      </c>
    </row>
    <row r="8" spans="1:13" ht="75.75" customHeight="1">
      <c r="A8" s="555">
        <v>1</v>
      </c>
      <c r="B8" s="556" t="s">
        <v>835</v>
      </c>
      <c r="C8" s="557" t="s">
        <v>836</v>
      </c>
      <c r="D8" s="558" t="s">
        <v>837</v>
      </c>
      <c r="E8" s="559" t="s">
        <v>838</v>
      </c>
      <c r="F8" s="559" t="s">
        <v>839</v>
      </c>
      <c r="G8" s="555">
        <v>3</v>
      </c>
      <c r="H8" s="555">
        <v>8</v>
      </c>
      <c r="I8" s="560">
        <f>SUM(G8:H8)</f>
        <v>11</v>
      </c>
      <c r="J8" s="561">
        <v>36</v>
      </c>
      <c r="K8" s="555">
        <v>99</v>
      </c>
      <c r="L8" s="555">
        <f>SUM(J8:K8)</f>
        <v>135</v>
      </c>
      <c r="M8" s="325"/>
    </row>
    <row r="9" spans="1:13" ht="21">
      <c r="A9" s="325">
        <v>2</v>
      </c>
      <c r="B9" s="562" t="s">
        <v>840</v>
      </c>
      <c r="C9" s="1146" t="s">
        <v>841</v>
      </c>
      <c r="D9" s="1147"/>
      <c r="E9" s="565" t="s">
        <v>842</v>
      </c>
      <c r="F9" s="552" t="s">
        <v>843</v>
      </c>
      <c r="G9" s="552" t="s">
        <v>114</v>
      </c>
      <c r="H9" s="325">
        <v>4</v>
      </c>
      <c r="I9" s="325">
        <v>1</v>
      </c>
      <c r="J9" s="566">
        <v>5</v>
      </c>
      <c r="K9" s="325">
        <v>41</v>
      </c>
      <c r="L9" s="325">
        <v>0</v>
      </c>
      <c r="M9" s="325">
        <v>41</v>
      </c>
    </row>
    <row r="10" spans="1:13" ht="21">
      <c r="A10" s="325">
        <v>3</v>
      </c>
      <c r="B10" s="562" t="s">
        <v>844</v>
      </c>
      <c r="C10" s="563" t="s">
        <v>845</v>
      </c>
      <c r="D10" s="565"/>
      <c r="E10" s="552" t="s">
        <v>846</v>
      </c>
      <c r="F10" s="552" t="s">
        <v>847</v>
      </c>
      <c r="G10" s="325">
        <v>3</v>
      </c>
      <c r="H10" s="325">
        <v>6</v>
      </c>
      <c r="I10" s="265">
        <v>9</v>
      </c>
      <c r="J10" s="563">
        <v>45</v>
      </c>
      <c r="K10" s="325">
        <v>51</v>
      </c>
      <c r="L10" s="325">
        <v>96</v>
      </c>
      <c r="M10" s="567"/>
    </row>
    <row r="11" spans="1:13" ht="21">
      <c r="A11" s="325">
        <v>4</v>
      </c>
      <c r="B11" s="562" t="s">
        <v>848</v>
      </c>
      <c r="C11" s="563" t="s">
        <v>849</v>
      </c>
      <c r="D11" s="564" t="s">
        <v>850</v>
      </c>
      <c r="E11" s="565" t="s">
        <v>851</v>
      </c>
      <c r="F11" s="552" t="s">
        <v>852</v>
      </c>
      <c r="G11" s="568" t="s">
        <v>114</v>
      </c>
      <c r="H11" s="568" t="s">
        <v>114</v>
      </c>
      <c r="I11" s="568" t="s">
        <v>114</v>
      </c>
      <c r="J11" s="569" t="s">
        <v>114</v>
      </c>
      <c r="K11" s="568" t="s">
        <v>114</v>
      </c>
      <c r="L11" s="568" t="s">
        <v>114</v>
      </c>
      <c r="M11" s="570" t="s">
        <v>114</v>
      </c>
    </row>
  </sheetData>
  <sheetProtection/>
  <mergeCells count="12">
    <mergeCell ref="A1:M1"/>
    <mergeCell ref="A2:M2"/>
    <mergeCell ref="A3:M3"/>
    <mergeCell ref="A5:A7"/>
    <mergeCell ref="B5:B7"/>
    <mergeCell ref="C5:D7"/>
    <mergeCell ref="E5:E7"/>
    <mergeCell ref="K5:M6"/>
    <mergeCell ref="F5:F7"/>
    <mergeCell ref="G5:G7"/>
    <mergeCell ref="H5:J6"/>
    <mergeCell ref="C9:D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2:S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18.28125" style="0" customWidth="1"/>
    <col min="4" max="4" width="8.28125" style="0" customWidth="1"/>
    <col min="6" max="6" width="14.8515625" style="0" customWidth="1"/>
    <col min="7" max="7" width="31.7109375" style="0" customWidth="1"/>
    <col min="8" max="8" width="22.140625" style="0" customWidth="1"/>
    <col min="9" max="9" width="11.57421875" style="0" customWidth="1"/>
    <col min="10" max="10" width="20.140625" style="0" customWidth="1"/>
    <col min="11" max="11" width="9.7109375" style="0" customWidth="1"/>
  </cols>
  <sheetData>
    <row r="2" spans="1:19" ht="24">
      <c r="A2" s="1152" t="s">
        <v>776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4"/>
      <c r="M2" s="114"/>
      <c r="N2" s="114"/>
      <c r="O2" s="114"/>
      <c r="P2" s="114"/>
      <c r="Q2" s="114"/>
      <c r="R2" s="114"/>
      <c r="S2" s="114"/>
    </row>
    <row r="3" spans="1:19" ht="24">
      <c r="A3" s="1154" t="s">
        <v>763</v>
      </c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57"/>
      <c r="M3" s="157"/>
      <c r="N3" s="157"/>
      <c r="O3" s="157"/>
      <c r="P3" s="157"/>
      <c r="Q3" s="157"/>
      <c r="R3" s="157"/>
      <c r="S3" s="157"/>
    </row>
    <row r="4" spans="1:11" ht="20.25">
      <c r="A4" s="182"/>
      <c r="B4" s="182"/>
      <c r="C4" s="199"/>
      <c r="D4" s="199"/>
      <c r="E4" s="182"/>
      <c r="F4" s="182"/>
      <c r="G4" s="182"/>
      <c r="H4" s="182"/>
      <c r="I4" s="199"/>
      <c r="J4" s="199"/>
      <c r="K4" s="182"/>
    </row>
    <row r="5" spans="1:11" ht="19.5" customHeight="1">
      <c r="A5" s="1155" t="s">
        <v>9</v>
      </c>
      <c r="B5" s="1148" t="s">
        <v>10</v>
      </c>
      <c r="C5" s="1150" t="s">
        <v>20</v>
      </c>
      <c r="D5" s="1151"/>
      <c r="E5" s="1148" t="s">
        <v>62</v>
      </c>
      <c r="F5" s="1148" t="s">
        <v>13</v>
      </c>
      <c r="G5" s="1148" t="s">
        <v>4</v>
      </c>
      <c r="H5" s="169" t="s">
        <v>5</v>
      </c>
      <c r="I5" s="1150" t="s">
        <v>32</v>
      </c>
      <c r="J5" s="1151"/>
      <c r="K5" s="169" t="s">
        <v>31</v>
      </c>
    </row>
    <row r="6" spans="1:11" ht="19.5" customHeight="1">
      <c r="A6" s="1156"/>
      <c r="B6" s="1149"/>
      <c r="C6" s="200" t="s">
        <v>19</v>
      </c>
      <c r="D6" s="200" t="s">
        <v>52</v>
      </c>
      <c r="E6" s="1149"/>
      <c r="F6" s="1149"/>
      <c r="G6" s="1149"/>
      <c r="H6" s="170" t="s">
        <v>26</v>
      </c>
      <c r="I6" s="170" t="s">
        <v>23</v>
      </c>
      <c r="J6" s="170" t="s">
        <v>22</v>
      </c>
      <c r="K6" s="170" t="s">
        <v>15</v>
      </c>
    </row>
    <row r="7" spans="1:11" ht="19.5" customHeight="1">
      <c r="A7" s="201" t="s">
        <v>53</v>
      </c>
      <c r="B7" s="180" t="s">
        <v>169</v>
      </c>
      <c r="C7" s="172" t="s">
        <v>205</v>
      </c>
      <c r="D7" s="172" t="s">
        <v>139</v>
      </c>
      <c r="E7" s="172" t="s">
        <v>734</v>
      </c>
      <c r="F7" s="172" t="s">
        <v>206</v>
      </c>
      <c r="G7" s="202" t="s">
        <v>207</v>
      </c>
      <c r="H7" s="175" t="s">
        <v>214</v>
      </c>
      <c r="I7" s="178" t="s">
        <v>231</v>
      </c>
      <c r="J7" s="172" t="s">
        <v>764</v>
      </c>
      <c r="K7" s="165">
        <v>977</v>
      </c>
    </row>
    <row r="8" spans="1:11" ht="19.5" customHeight="1">
      <c r="A8" s="171" t="s">
        <v>67</v>
      </c>
      <c r="B8" s="186" t="s">
        <v>366</v>
      </c>
      <c r="C8" s="172">
        <v>148</v>
      </c>
      <c r="D8" s="177" t="s">
        <v>367</v>
      </c>
      <c r="E8" s="177" t="s">
        <v>358</v>
      </c>
      <c r="F8" s="177" t="s">
        <v>368</v>
      </c>
      <c r="G8" s="202" t="s">
        <v>369</v>
      </c>
      <c r="H8" s="174" t="s">
        <v>370</v>
      </c>
      <c r="I8" s="197" t="s">
        <v>365</v>
      </c>
      <c r="J8" s="172" t="s">
        <v>764</v>
      </c>
      <c r="K8" s="179">
        <v>847</v>
      </c>
    </row>
    <row r="9" spans="1:11" ht="19.5" customHeight="1">
      <c r="A9" s="201" t="s">
        <v>68</v>
      </c>
      <c r="B9" s="186" t="s">
        <v>376</v>
      </c>
      <c r="C9" s="172" t="s">
        <v>377</v>
      </c>
      <c r="D9" s="177" t="s">
        <v>358</v>
      </c>
      <c r="E9" s="177" t="s">
        <v>358</v>
      </c>
      <c r="F9" s="177" t="s">
        <v>378</v>
      </c>
      <c r="G9" s="202" t="s">
        <v>379</v>
      </c>
      <c r="H9" s="175" t="s">
        <v>380</v>
      </c>
      <c r="I9" s="197" t="s">
        <v>365</v>
      </c>
      <c r="J9" s="172" t="s">
        <v>764</v>
      </c>
      <c r="K9" s="179">
        <v>732</v>
      </c>
    </row>
    <row r="10" spans="1:11" ht="19.5" customHeight="1">
      <c r="A10" s="171" t="s">
        <v>69</v>
      </c>
      <c r="B10" s="180" t="s">
        <v>501</v>
      </c>
      <c r="C10" s="172" t="s">
        <v>502</v>
      </c>
      <c r="D10" s="172" t="s">
        <v>503</v>
      </c>
      <c r="E10" s="176" t="s">
        <v>736</v>
      </c>
      <c r="F10" s="172" t="s">
        <v>504</v>
      </c>
      <c r="G10" s="203" t="s">
        <v>505</v>
      </c>
      <c r="H10" s="204"/>
      <c r="I10" s="178" t="s">
        <v>231</v>
      </c>
      <c r="J10" s="172" t="s">
        <v>764</v>
      </c>
      <c r="K10" s="165">
        <v>460</v>
      </c>
    </row>
    <row r="11" spans="1:11" ht="19.5" customHeight="1">
      <c r="A11" s="201" t="s">
        <v>70</v>
      </c>
      <c r="B11" s="177" t="s">
        <v>605</v>
      </c>
      <c r="C11" s="172" t="s">
        <v>606</v>
      </c>
      <c r="D11" s="177" t="s">
        <v>607</v>
      </c>
      <c r="E11" s="177" t="s">
        <v>740</v>
      </c>
      <c r="F11" s="177" t="s">
        <v>608</v>
      </c>
      <c r="G11" s="173" t="s">
        <v>609</v>
      </c>
      <c r="H11" s="204"/>
      <c r="I11" s="165" t="s">
        <v>472</v>
      </c>
      <c r="J11" s="172" t="s">
        <v>764</v>
      </c>
      <c r="K11" s="179">
        <v>289</v>
      </c>
    </row>
    <row r="12" spans="1:11" ht="19.5" customHeight="1">
      <c r="A12" s="171" t="s">
        <v>87</v>
      </c>
      <c r="B12" s="186" t="s">
        <v>721</v>
      </c>
      <c r="C12" s="172" t="s">
        <v>722</v>
      </c>
      <c r="D12" s="177" t="s">
        <v>723</v>
      </c>
      <c r="E12" s="177" t="s">
        <v>735</v>
      </c>
      <c r="F12" s="205" t="s">
        <v>724</v>
      </c>
      <c r="G12" s="202" t="s">
        <v>725</v>
      </c>
      <c r="H12" s="206"/>
      <c r="I12" s="197" t="s">
        <v>726</v>
      </c>
      <c r="J12" s="172" t="s">
        <v>764</v>
      </c>
      <c r="K12" s="178">
        <v>850</v>
      </c>
    </row>
  </sheetData>
  <sheetProtection/>
  <mergeCells count="9">
    <mergeCell ref="F5:F6"/>
    <mergeCell ref="G5:G6"/>
    <mergeCell ref="I5:J5"/>
    <mergeCell ref="A2:K2"/>
    <mergeCell ref="A3:K3"/>
    <mergeCell ref="A5:A6"/>
    <mergeCell ref="B5:B6"/>
    <mergeCell ref="C5:D5"/>
    <mergeCell ref="E5:E6"/>
  </mergeCells>
  <hyperlinks>
    <hyperlink ref="G7" r:id="rId1" display="Mudee1@hotmail.com"/>
    <hyperlink ref="G8" r:id="rId2" display="ibtida@hotmail.com"/>
    <hyperlink ref="H8" r:id="rId3" display="www.stks.or.th/ling/ibtida"/>
    <hyperlink ref="G9" r:id="rId4" display="tontanyong@yahoo.co.th"/>
    <hyperlink ref="H9" r:id="rId5" display="www.tongtanyong.ac.th"/>
    <hyperlink ref="G12" r:id="rId6" display="attawfikiah@hotmail.com"/>
  </hyperlink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9"/>
  <legacyDrawing r:id="rId8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BY13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4.00390625" style="256" customWidth="1"/>
    <col min="2" max="2" width="18.7109375" style="248" customWidth="1"/>
    <col min="3" max="4" width="5.28125" style="240" customWidth="1"/>
    <col min="5" max="17" width="5.28125" style="256" customWidth="1"/>
    <col min="18" max="18" width="5.421875" style="256" customWidth="1"/>
    <col min="19" max="21" width="5.28125" style="256" customWidth="1"/>
    <col min="22" max="22" width="5.421875" style="257" customWidth="1"/>
    <col min="23" max="23" width="5.57421875" style="256" customWidth="1"/>
    <col min="24" max="25" width="6.7109375" style="245" customWidth="1"/>
    <col min="26" max="30" width="6.7109375" style="246" customWidth="1"/>
    <col min="31" max="36" width="6.7109375" style="247" customWidth="1"/>
    <col min="37" max="37" width="19.421875" style="247" customWidth="1"/>
    <col min="38" max="38" width="6.140625" style="247" customWidth="1"/>
    <col min="39" max="77" width="9.140625" style="247" customWidth="1"/>
    <col min="78" max="16384" width="9.140625" style="248" customWidth="1"/>
  </cols>
  <sheetData>
    <row r="1" spans="1:77" s="227" customFormat="1" ht="21.75" customHeight="1">
      <c r="A1" s="1158" t="s">
        <v>777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AL1" s="228"/>
      <c r="AM1" s="228"/>
      <c r="AN1" s="228"/>
      <c r="AO1" s="228"/>
      <c r="AP1" s="228"/>
      <c r="AQ1" s="228"/>
      <c r="AR1" s="228"/>
      <c r="AS1" s="228"/>
      <c r="AT1" s="228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s="227" customFormat="1" ht="21.75" customHeight="1">
      <c r="A2" s="1159" t="s">
        <v>797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AL2" s="231"/>
      <c r="AM2" s="231"/>
      <c r="AN2" s="232"/>
      <c r="AO2" s="232"/>
      <c r="AP2" s="232"/>
      <c r="AQ2" s="232"/>
      <c r="AR2" s="232"/>
      <c r="AS2" s="232"/>
      <c r="AT2" s="232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</row>
    <row r="3" spans="1:77" s="227" customFormat="1" ht="21.75" customHeight="1">
      <c r="A3" s="230"/>
      <c r="B3" s="23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0"/>
      <c r="AL3" s="231"/>
      <c r="AM3" s="231"/>
      <c r="AN3" s="231"/>
      <c r="AO3" s="231"/>
      <c r="AP3" s="231"/>
      <c r="AQ3" s="231"/>
      <c r="AR3" s="231"/>
      <c r="AS3" s="231"/>
      <c r="AT3" s="231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</row>
    <row r="4" spans="1:70" s="227" customFormat="1" ht="18" customHeight="1">
      <c r="A4" s="234"/>
      <c r="B4" s="1160" t="s">
        <v>26</v>
      </c>
      <c r="C4" s="1163" t="s">
        <v>58</v>
      </c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  <c r="S4" s="1164"/>
      <c r="T4" s="1164"/>
      <c r="U4" s="1164"/>
      <c r="V4" s="1164"/>
      <c r="W4" s="1165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</row>
    <row r="5" spans="1:70" s="226" customFormat="1" ht="18">
      <c r="A5" s="236" t="s">
        <v>9</v>
      </c>
      <c r="B5" s="1161"/>
      <c r="C5" s="1163" t="s">
        <v>773</v>
      </c>
      <c r="D5" s="1164"/>
      <c r="E5" s="1164"/>
      <c r="F5" s="1164"/>
      <c r="G5" s="1166"/>
      <c r="H5" s="1163" t="s">
        <v>35</v>
      </c>
      <c r="I5" s="1164"/>
      <c r="J5" s="1164"/>
      <c r="K5" s="1164"/>
      <c r="L5" s="1164"/>
      <c r="M5" s="1164"/>
      <c r="N5" s="1166"/>
      <c r="O5" s="1163" t="s">
        <v>36</v>
      </c>
      <c r="P5" s="1164"/>
      <c r="Q5" s="1164"/>
      <c r="R5" s="1166"/>
      <c r="S5" s="1164" t="s">
        <v>37</v>
      </c>
      <c r="T5" s="1164"/>
      <c r="U5" s="1164"/>
      <c r="V5" s="1166"/>
      <c r="W5" s="1167" t="s">
        <v>24</v>
      </c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</row>
    <row r="6" spans="1:71" s="240" customFormat="1" ht="18">
      <c r="A6" s="238"/>
      <c r="B6" s="1162"/>
      <c r="C6" s="237" t="s">
        <v>59</v>
      </c>
      <c r="D6" s="239" t="s">
        <v>38</v>
      </c>
      <c r="E6" s="239" t="s">
        <v>39</v>
      </c>
      <c r="F6" s="239" t="s">
        <v>40</v>
      </c>
      <c r="G6" s="239" t="s">
        <v>14</v>
      </c>
      <c r="H6" s="239" t="s">
        <v>41</v>
      </c>
      <c r="I6" s="239" t="s">
        <v>42</v>
      </c>
      <c r="J6" s="239" t="s">
        <v>43</v>
      </c>
      <c r="K6" s="239" t="s">
        <v>44</v>
      </c>
      <c r="L6" s="239" t="s">
        <v>45</v>
      </c>
      <c r="M6" s="239" t="s">
        <v>46</v>
      </c>
      <c r="N6" s="239" t="s">
        <v>14</v>
      </c>
      <c r="O6" s="239" t="s">
        <v>47</v>
      </c>
      <c r="P6" s="239" t="s">
        <v>48</v>
      </c>
      <c r="Q6" s="239" t="s">
        <v>0</v>
      </c>
      <c r="R6" s="239" t="s">
        <v>14</v>
      </c>
      <c r="S6" s="239" t="s">
        <v>49</v>
      </c>
      <c r="T6" s="239" t="s">
        <v>50</v>
      </c>
      <c r="U6" s="239" t="s">
        <v>51</v>
      </c>
      <c r="V6" s="235" t="s">
        <v>14</v>
      </c>
      <c r="W6" s="1168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</row>
    <row r="7" spans="1:77" ht="18">
      <c r="A7" s="208">
        <v>1</v>
      </c>
      <c r="B7" s="242" t="s">
        <v>169</v>
      </c>
      <c r="C7" s="243">
        <v>0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106</v>
      </c>
      <c r="P7" s="243">
        <v>92</v>
      </c>
      <c r="Q7" s="243">
        <v>100</v>
      </c>
      <c r="R7" s="243">
        <v>298</v>
      </c>
      <c r="S7" s="243">
        <v>114</v>
      </c>
      <c r="T7" s="243">
        <v>99</v>
      </c>
      <c r="U7" s="243">
        <v>104</v>
      </c>
      <c r="V7" s="244">
        <v>317</v>
      </c>
      <c r="W7" s="243">
        <v>615</v>
      </c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</row>
    <row r="8" spans="1:23" ht="18">
      <c r="A8" s="208">
        <v>2</v>
      </c>
      <c r="B8" s="249" t="s">
        <v>366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>
        <v>225</v>
      </c>
      <c r="P8" s="243">
        <v>157</v>
      </c>
      <c r="Q8" s="243">
        <v>178</v>
      </c>
      <c r="R8" s="243">
        <v>560</v>
      </c>
      <c r="S8" s="243">
        <v>152</v>
      </c>
      <c r="T8" s="243">
        <v>108</v>
      </c>
      <c r="U8" s="243">
        <v>71</v>
      </c>
      <c r="V8" s="250">
        <v>331</v>
      </c>
      <c r="W8" s="243">
        <v>891</v>
      </c>
    </row>
    <row r="9" spans="1:23" ht="18">
      <c r="A9" s="208">
        <v>3</v>
      </c>
      <c r="B9" s="249" t="s">
        <v>376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>
        <v>96</v>
      </c>
      <c r="P9" s="243">
        <v>141</v>
      </c>
      <c r="Q9" s="243">
        <v>173</v>
      </c>
      <c r="R9" s="243">
        <v>410</v>
      </c>
      <c r="S9" s="243">
        <v>101</v>
      </c>
      <c r="T9" s="243">
        <v>58</v>
      </c>
      <c r="U9" s="243">
        <v>69</v>
      </c>
      <c r="V9" s="250">
        <v>228</v>
      </c>
      <c r="W9" s="243">
        <v>636</v>
      </c>
    </row>
    <row r="10" spans="1:23" ht="18">
      <c r="A10" s="208">
        <v>4</v>
      </c>
      <c r="B10" s="249" t="s">
        <v>501</v>
      </c>
      <c r="C10" s="243" t="s">
        <v>114</v>
      </c>
      <c r="D10" s="243" t="s">
        <v>114</v>
      </c>
      <c r="E10" s="243" t="s">
        <v>114</v>
      </c>
      <c r="F10" s="243" t="s">
        <v>114</v>
      </c>
      <c r="G10" s="243" t="s">
        <v>114</v>
      </c>
      <c r="H10" s="243" t="s">
        <v>114</v>
      </c>
      <c r="I10" s="243" t="s">
        <v>114</v>
      </c>
      <c r="J10" s="243" t="s">
        <v>114</v>
      </c>
      <c r="K10" s="243" t="s">
        <v>114</v>
      </c>
      <c r="L10" s="243" t="s">
        <v>114</v>
      </c>
      <c r="M10" s="243" t="s">
        <v>114</v>
      </c>
      <c r="N10" s="243" t="s">
        <v>114</v>
      </c>
      <c r="O10" s="243">
        <v>106</v>
      </c>
      <c r="P10" s="243">
        <v>114</v>
      </c>
      <c r="Q10" s="243">
        <v>99</v>
      </c>
      <c r="R10" s="243">
        <f>SUM(O10:Q10)</f>
        <v>319</v>
      </c>
      <c r="S10" s="243">
        <v>60</v>
      </c>
      <c r="T10" s="243">
        <v>44</v>
      </c>
      <c r="U10" s="243">
        <v>48</v>
      </c>
      <c r="V10" s="250">
        <f>SUM(S10:U10)</f>
        <v>152</v>
      </c>
      <c r="W10" s="243">
        <f>SUM(V10,R10)</f>
        <v>471</v>
      </c>
    </row>
    <row r="11" spans="1:77" s="255" customFormat="1" ht="18">
      <c r="A11" s="167">
        <v>5</v>
      </c>
      <c r="B11" s="181" t="s">
        <v>605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>
        <v>108</v>
      </c>
      <c r="P11" s="198">
        <v>71</v>
      </c>
      <c r="Q11" s="198">
        <v>56</v>
      </c>
      <c r="R11" s="198">
        <v>235</v>
      </c>
      <c r="S11" s="198">
        <v>33</v>
      </c>
      <c r="T11" s="198">
        <v>31</v>
      </c>
      <c r="U11" s="198">
        <v>31</v>
      </c>
      <c r="V11" s="251">
        <v>95</v>
      </c>
      <c r="W11" s="198">
        <v>330</v>
      </c>
      <c r="X11" s="252"/>
      <c r="Y11" s="252"/>
      <c r="Z11" s="253"/>
      <c r="AA11" s="253"/>
      <c r="AB11" s="253"/>
      <c r="AC11" s="253"/>
      <c r="AD11" s="253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</row>
    <row r="12" spans="1:23" ht="18">
      <c r="A12" s="208">
        <v>6</v>
      </c>
      <c r="B12" s="249" t="s">
        <v>721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50"/>
      <c r="W12" s="243"/>
    </row>
    <row r="13" spans="1:23" ht="18">
      <c r="A13" s="1157" t="s">
        <v>733</v>
      </c>
      <c r="B13" s="1157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</sheetData>
  <sheetProtection/>
  <mergeCells count="10">
    <mergeCell ref="A13:B13"/>
    <mergeCell ref="A1:W1"/>
    <mergeCell ref="A2:W2"/>
    <mergeCell ref="B4:B6"/>
    <mergeCell ref="C4:W4"/>
    <mergeCell ref="C5:G5"/>
    <mergeCell ref="H5:N5"/>
    <mergeCell ref="O5:R5"/>
    <mergeCell ref="S5:V5"/>
    <mergeCell ref="W5:W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Z33"/>
  <sheetViews>
    <sheetView zoomScale="75" zoomScaleNormal="75" zoomScalePageLayoutView="0" workbookViewId="0" topLeftCell="A1">
      <selection activeCell="AC28" sqref="AC28"/>
    </sheetView>
  </sheetViews>
  <sheetFormatPr defaultColWidth="8.140625" defaultRowHeight="12.75"/>
  <cols>
    <col min="1" max="1" width="3.57421875" style="183" customWidth="1"/>
    <col min="2" max="2" width="13.8515625" style="221" customWidth="1"/>
    <col min="3" max="3" width="5.421875" style="221" customWidth="1"/>
    <col min="4" max="6" width="4.7109375" style="222" customWidth="1"/>
    <col min="7" max="7" width="5.140625" style="222" customWidth="1"/>
    <col min="8" max="8" width="5.7109375" style="223" customWidth="1"/>
    <col min="9" max="10" width="4.7109375" style="222" customWidth="1"/>
    <col min="11" max="11" width="4.8515625" style="222" customWidth="1"/>
    <col min="12" max="12" width="4.7109375" style="222" customWidth="1"/>
    <col min="13" max="13" width="4.7109375" style="224" customWidth="1"/>
    <col min="14" max="14" width="4.7109375" style="222" customWidth="1"/>
    <col min="15" max="15" width="4.7109375" style="223" customWidth="1"/>
    <col min="16" max="16" width="5.7109375" style="222" customWidth="1"/>
    <col min="17" max="17" width="5.8515625" style="190" customWidth="1"/>
    <col min="18" max="18" width="6.57421875" style="190" customWidth="1"/>
    <col min="19" max="19" width="6.421875" style="187" customWidth="1"/>
    <col min="20" max="20" width="6.28125" style="190" customWidth="1"/>
    <col min="21" max="21" width="5.8515625" style="190" customWidth="1"/>
    <col min="22" max="22" width="6.421875" style="190" customWidth="1"/>
    <col min="23" max="23" width="6.00390625" style="187" customWidth="1"/>
    <col min="24" max="24" width="7.421875" style="225" customWidth="1"/>
    <col min="25" max="16384" width="8.140625" style="190" customWidth="1"/>
  </cols>
  <sheetData>
    <row r="1" spans="1:26" s="189" customFormat="1" ht="23.25">
      <c r="A1" s="1175" t="s">
        <v>818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209"/>
      <c r="Z1" s="209"/>
    </row>
    <row r="2" spans="1:26" s="189" customFormat="1" ht="20.25">
      <c r="A2" s="1175" t="s">
        <v>795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  <c r="W2" s="1175"/>
      <c r="X2" s="1175"/>
      <c r="Y2" s="209"/>
      <c r="Z2" s="209"/>
    </row>
    <row r="3" spans="1:26" ht="11.25" customHeight="1">
      <c r="A3" s="207"/>
      <c r="B3" s="210"/>
      <c r="C3" s="210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20.25">
      <c r="A4" s="1176" t="s">
        <v>9</v>
      </c>
      <c r="B4" s="1176" t="s">
        <v>26</v>
      </c>
      <c r="C4" s="1177" t="s">
        <v>34</v>
      </c>
      <c r="D4" s="1179" t="s">
        <v>773</v>
      </c>
      <c r="E4" s="1179"/>
      <c r="F4" s="1179"/>
      <c r="G4" s="1179"/>
      <c r="H4" s="1179"/>
      <c r="I4" s="1180" t="s">
        <v>35</v>
      </c>
      <c r="J4" s="1180"/>
      <c r="K4" s="1180"/>
      <c r="L4" s="1180"/>
      <c r="M4" s="1180"/>
      <c r="N4" s="1180"/>
      <c r="O4" s="1180"/>
      <c r="P4" s="1180" t="s">
        <v>36</v>
      </c>
      <c r="Q4" s="1180"/>
      <c r="R4" s="1180"/>
      <c r="S4" s="1180"/>
      <c r="T4" s="1180" t="s">
        <v>37</v>
      </c>
      <c r="U4" s="1180"/>
      <c r="V4" s="1180"/>
      <c r="W4" s="1181"/>
      <c r="X4" s="213" t="s">
        <v>14</v>
      </c>
      <c r="Y4" s="189"/>
      <c r="Z4" s="189"/>
    </row>
    <row r="5" spans="1:26" ht="22.5" customHeight="1">
      <c r="A5" s="1176"/>
      <c r="B5" s="1176"/>
      <c r="C5" s="1178"/>
      <c r="D5" s="212" t="s">
        <v>59</v>
      </c>
      <c r="E5" s="212" t="s">
        <v>38</v>
      </c>
      <c r="F5" s="212" t="s">
        <v>39</v>
      </c>
      <c r="G5" s="212" t="s">
        <v>40</v>
      </c>
      <c r="H5" s="211" t="s">
        <v>14</v>
      </c>
      <c r="I5" s="212" t="s">
        <v>41</v>
      </c>
      <c r="J5" s="212" t="s">
        <v>42</v>
      </c>
      <c r="K5" s="212" t="s">
        <v>43</v>
      </c>
      <c r="L5" s="212" t="s">
        <v>44</v>
      </c>
      <c r="M5" s="212" t="s">
        <v>45</v>
      </c>
      <c r="N5" s="212" t="s">
        <v>46</v>
      </c>
      <c r="O5" s="211" t="s">
        <v>14</v>
      </c>
      <c r="P5" s="212" t="s">
        <v>47</v>
      </c>
      <c r="Q5" s="212" t="s">
        <v>48</v>
      </c>
      <c r="R5" s="212" t="s">
        <v>0</v>
      </c>
      <c r="S5" s="211" t="s">
        <v>14</v>
      </c>
      <c r="T5" s="212" t="s">
        <v>49</v>
      </c>
      <c r="U5" s="212" t="s">
        <v>50</v>
      </c>
      <c r="V5" s="212" t="s">
        <v>51</v>
      </c>
      <c r="W5" s="214" t="s">
        <v>14</v>
      </c>
      <c r="X5" s="215" t="s">
        <v>25</v>
      </c>
      <c r="Y5" s="189"/>
      <c r="Z5" s="189"/>
    </row>
    <row r="6" spans="1:24" ht="18.75" customHeight="1">
      <c r="A6" s="1169">
        <v>1</v>
      </c>
      <c r="B6" s="1174" t="s">
        <v>169</v>
      </c>
      <c r="C6" s="216" t="s">
        <v>17</v>
      </c>
      <c r="D6" s="195"/>
      <c r="E6" s="195"/>
      <c r="F6" s="195"/>
      <c r="G6" s="195"/>
      <c r="H6" s="195">
        <f>SUM(D6:G6)</f>
        <v>0</v>
      </c>
      <c r="I6" s="195"/>
      <c r="J6" s="195"/>
      <c r="K6" s="195"/>
      <c r="L6" s="195"/>
      <c r="M6" s="195"/>
      <c r="N6" s="195"/>
      <c r="O6" s="195">
        <f>SUM(I6:N6)</f>
        <v>0</v>
      </c>
      <c r="P6" s="165">
        <v>41</v>
      </c>
      <c r="Q6" s="165">
        <v>49</v>
      </c>
      <c r="R6" s="165">
        <v>35</v>
      </c>
      <c r="S6" s="191">
        <f>SUM(P6:R6)</f>
        <v>125</v>
      </c>
      <c r="T6" s="165">
        <v>45</v>
      </c>
      <c r="U6" s="165">
        <v>37</v>
      </c>
      <c r="V6" s="165">
        <v>31</v>
      </c>
      <c r="W6" s="191">
        <f>SUM(T6:V6)</f>
        <v>113</v>
      </c>
      <c r="X6" s="191">
        <f>SUM(H6,O6,S6,W6)</f>
        <v>238</v>
      </c>
    </row>
    <row r="7" spans="1:24" ht="18.75" customHeight="1">
      <c r="A7" s="1169"/>
      <c r="B7" s="1174"/>
      <c r="C7" s="216" t="s">
        <v>18</v>
      </c>
      <c r="D7" s="195"/>
      <c r="E7" s="195"/>
      <c r="F7" s="195"/>
      <c r="G7" s="195"/>
      <c r="H7" s="195">
        <f>SUM(D7:G7)</f>
        <v>0</v>
      </c>
      <c r="I7" s="195"/>
      <c r="J7" s="195"/>
      <c r="K7" s="195"/>
      <c r="L7" s="195"/>
      <c r="M7" s="195"/>
      <c r="N7" s="195"/>
      <c r="O7" s="195">
        <f>SUM(I7:N7)</f>
        <v>0</v>
      </c>
      <c r="P7" s="165">
        <v>65</v>
      </c>
      <c r="Q7" s="165">
        <v>43</v>
      </c>
      <c r="R7" s="165">
        <v>65</v>
      </c>
      <c r="S7" s="191">
        <f>SUM(P7:R7)</f>
        <v>173</v>
      </c>
      <c r="T7" s="165">
        <v>69</v>
      </c>
      <c r="U7" s="165">
        <v>62</v>
      </c>
      <c r="V7" s="165">
        <v>73</v>
      </c>
      <c r="W7" s="191">
        <f>SUM(T7:V7)</f>
        <v>204</v>
      </c>
      <c r="X7" s="191">
        <f>SUM(H7,O7,S7,W7)</f>
        <v>377</v>
      </c>
    </row>
    <row r="8" spans="1:24" ht="18.75" customHeight="1">
      <c r="A8" s="1169"/>
      <c r="B8" s="1174"/>
      <c r="C8" s="217" t="s">
        <v>14</v>
      </c>
      <c r="D8" s="195">
        <f>SUM(D6:D7)</f>
        <v>0</v>
      </c>
      <c r="E8" s="195">
        <f aca="true" t="shared" si="0" ref="E8:W8">SUM(E6:E7)</f>
        <v>0</v>
      </c>
      <c r="F8" s="195">
        <f t="shared" si="0"/>
        <v>0</v>
      </c>
      <c r="G8" s="195">
        <f t="shared" si="0"/>
        <v>0</v>
      </c>
      <c r="H8" s="195">
        <f t="shared" si="0"/>
        <v>0</v>
      </c>
      <c r="I8" s="195">
        <f t="shared" si="0"/>
        <v>0</v>
      </c>
      <c r="J8" s="195">
        <f t="shared" si="0"/>
        <v>0</v>
      </c>
      <c r="K8" s="195">
        <f t="shared" si="0"/>
        <v>0</v>
      </c>
      <c r="L8" s="195">
        <f t="shared" si="0"/>
        <v>0</v>
      </c>
      <c r="M8" s="195">
        <f t="shared" si="0"/>
        <v>0</v>
      </c>
      <c r="N8" s="195">
        <f t="shared" si="0"/>
        <v>0</v>
      </c>
      <c r="O8" s="195">
        <f t="shared" si="0"/>
        <v>0</v>
      </c>
      <c r="P8" s="195">
        <f t="shared" si="0"/>
        <v>106</v>
      </c>
      <c r="Q8" s="195">
        <f t="shared" si="0"/>
        <v>92</v>
      </c>
      <c r="R8" s="195">
        <f t="shared" si="0"/>
        <v>100</v>
      </c>
      <c r="S8" s="195">
        <f t="shared" si="0"/>
        <v>298</v>
      </c>
      <c r="T8" s="195">
        <v>114</v>
      </c>
      <c r="U8" s="195">
        <f t="shared" si="0"/>
        <v>99</v>
      </c>
      <c r="V8" s="195">
        <f t="shared" si="0"/>
        <v>104</v>
      </c>
      <c r="W8" s="195">
        <f t="shared" si="0"/>
        <v>317</v>
      </c>
      <c r="X8" s="191">
        <f>SUM(H8,O8,S8,W8)</f>
        <v>615</v>
      </c>
    </row>
    <row r="9" spans="1:24" ht="18.75" customHeight="1">
      <c r="A9" s="1169"/>
      <c r="B9" s="1174"/>
      <c r="C9" s="216" t="s">
        <v>16</v>
      </c>
      <c r="D9" s="195"/>
      <c r="E9" s="195"/>
      <c r="F9" s="195"/>
      <c r="G9" s="195"/>
      <c r="H9" s="195">
        <f>SUM(D9:G9)</f>
        <v>0</v>
      </c>
      <c r="I9" s="195"/>
      <c r="J9" s="195"/>
      <c r="K9" s="195"/>
      <c r="L9" s="195"/>
      <c r="M9" s="195"/>
      <c r="N9" s="195"/>
      <c r="O9" s="195">
        <f>SUM(I9:N9)</f>
        <v>0</v>
      </c>
      <c r="P9" s="165">
        <v>3</v>
      </c>
      <c r="Q9" s="165">
        <v>3</v>
      </c>
      <c r="R9" s="165">
        <v>3</v>
      </c>
      <c r="S9" s="191">
        <f>SUM(P9:R9)</f>
        <v>9</v>
      </c>
      <c r="T9" s="165">
        <v>3</v>
      </c>
      <c r="U9" s="165">
        <v>3</v>
      </c>
      <c r="V9" s="165">
        <v>3</v>
      </c>
      <c r="W9" s="191">
        <f>SUM(T9:V9)</f>
        <v>9</v>
      </c>
      <c r="X9" s="191">
        <f>SUM(H9,O9,S9,W9)</f>
        <v>18</v>
      </c>
    </row>
    <row r="10" spans="1:24" ht="18" customHeight="1">
      <c r="A10" s="1173">
        <v>2</v>
      </c>
      <c r="B10" s="1170" t="s">
        <v>366</v>
      </c>
      <c r="C10" s="218" t="s">
        <v>17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165">
        <v>102</v>
      </c>
      <c r="Q10" s="165">
        <v>69</v>
      </c>
      <c r="R10" s="165">
        <v>62</v>
      </c>
      <c r="S10" s="196">
        <v>233</v>
      </c>
      <c r="T10" s="165">
        <v>53</v>
      </c>
      <c r="U10" s="165">
        <v>37</v>
      </c>
      <c r="V10" s="165">
        <v>21</v>
      </c>
      <c r="W10" s="196">
        <v>111</v>
      </c>
      <c r="X10" s="196">
        <v>344</v>
      </c>
    </row>
    <row r="11" spans="1:24" ht="18.75" customHeight="1">
      <c r="A11" s="1173"/>
      <c r="B11" s="1170"/>
      <c r="C11" s="218" t="s">
        <v>18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165">
        <v>123</v>
      </c>
      <c r="Q11" s="165">
        <v>88</v>
      </c>
      <c r="R11" s="165">
        <v>116</v>
      </c>
      <c r="S11" s="196">
        <v>327</v>
      </c>
      <c r="T11" s="165">
        <v>99</v>
      </c>
      <c r="U11" s="165">
        <v>71</v>
      </c>
      <c r="V11" s="165">
        <v>50</v>
      </c>
      <c r="W11" s="196">
        <v>220</v>
      </c>
      <c r="X11" s="196">
        <v>547</v>
      </c>
    </row>
    <row r="12" spans="1:24" ht="18" customHeight="1">
      <c r="A12" s="1173"/>
      <c r="B12" s="1170"/>
      <c r="C12" s="220" t="s">
        <v>14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165">
        <v>225</v>
      </c>
      <c r="Q12" s="165">
        <v>157</v>
      </c>
      <c r="R12" s="165">
        <v>178</v>
      </c>
      <c r="S12" s="196">
        <v>560</v>
      </c>
      <c r="T12" s="165">
        <v>152</v>
      </c>
      <c r="U12" s="165">
        <v>108</v>
      </c>
      <c r="V12" s="165">
        <v>71</v>
      </c>
      <c r="W12" s="196">
        <v>331</v>
      </c>
      <c r="X12" s="196">
        <v>891</v>
      </c>
    </row>
    <row r="13" spans="1:24" ht="18" customHeight="1">
      <c r="A13" s="1173"/>
      <c r="B13" s="1170"/>
      <c r="C13" s="218" t="s">
        <v>16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165">
        <v>5</v>
      </c>
      <c r="Q13" s="165">
        <v>4</v>
      </c>
      <c r="R13" s="165">
        <v>4</v>
      </c>
      <c r="S13" s="196">
        <v>13</v>
      </c>
      <c r="T13" s="165">
        <v>4</v>
      </c>
      <c r="U13" s="165">
        <v>3</v>
      </c>
      <c r="V13" s="165">
        <v>3</v>
      </c>
      <c r="W13" s="196">
        <v>10</v>
      </c>
      <c r="X13" s="196">
        <v>23</v>
      </c>
    </row>
    <row r="14" spans="1:24" ht="18" customHeight="1">
      <c r="A14" s="1173">
        <v>3</v>
      </c>
      <c r="B14" s="1170" t="s">
        <v>376</v>
      </c>
      <c r="C14" s="218" t="s">
        <v>17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165">
        <v>40</v>
      </c>
      <c r="Q14" s="165">
        <v>67</v>
      </c>
      <c r="R14" s="165">
        <v>85</v>
      </c>
      <c r="S14" s="196">
        <v>192</v>
      </c>
      <c r="T14" s="165">
        <v>38</v>
      </c>
      <c r="U14" s="165">
        <v>20</v>
      </c>
      <c r="V14" s="165">
        <v>11</v>
      </c>
      <c r="W14" s="196">
        <v>69</v>
      </c>
      <c r="X14" s="196">
        <v>261</v>
      </c>
    </row>
    <row r="15" spans="1:24" ht="18" customHeight="1">
      <c r="A15" s="1173"/>
      <c r="B15" s="1170"/>
      <c r="C15" s="218" t="s">
        <v>18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165">
        <v>56</v>
      </c>
      <c r="Q15" s="165">
        <v>74</v>
      </c>
      <c r="R15" s="165">
        <v>88</v>
      </c>
      <c r="S15" s="196">
        <v>218</v>
      </c>
      <c r="T15" s="165">
        <v>63</v>
      </c>
      <c r="U15" s="165">
        <v>38</v>
      </c>
      <c r="V15" s="165">
        <v>58</v>
      </c>
      <c r="W15" s="196">
        <v>159</v>
      </c>
      <c r="X15" s="196">
        <v>377</v>
      </c>
    </row>
    <row r="16" spans="1:24" ht="18" customHeight="1">
      <c r="A16" s="1173"/>
      <c r="B16" s="1170"/>
      <c r="C16" s="220" t="s">
        <v>14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165">
        <v>96</v>
      </c>
      <c r="Q16" s="165">
        <v>141</v>
      </c>
      <c r="R16" s="165">
        <v>173</v>
      </c>
      <c r="S16" s="196">
        <v>410</v>
      </c>
      <c r="T16" s="165">
        <v>101</v>
      </c>
      <c r="U16" s="165">
        <v>58</v>
      </c>
      <c r="V16" s="165">
        <v>69</v>
      </c>
      <c r="W16" s="196">
        <v>228</v>
      </c>
      <c r="X16" s="196">
        <v>638</v>
      </c>
    </row>
    <row r="17" spans="1:24" ht="18" customHeight="1">
      <c r="A17" s="1173"/>
      <c r="B17" s="1170"/>
      <c r="C17" s="218" t="s">
        <v>16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165">
        <v>3</v>
      </c>
      <c r="Q17" s="165">
        <v>4</v>
      </c>
      <c r="R17" s="165">
        <v>4</v>
      </c>
      <c r="S17" s="196">
        <v>11</v>
      </c>
      <c r="T17" s="165">
        <v>3</v>
      </c>
      <c r="U17" s="165">
        <v>2</v>
      </c>
      <c r="V17" s="165">
        <v>2</v>
      </c>
      <c r="W17" s="196">
        <v>7</v>
      </c>
      <c r="X17" s="196">
        <v>18</v>
      </c>
    </row>
    <row r="18" spans="1:24" ht="18" customHeight="1">
      <c r="A18" s="1169">
        <v>4</v>
      </c>
      <c r="B18" s="1174" t="s">
        <v>501</v>
      </c>
      <c r="C18" s="188" t="s">
        <v>17</v>
      </c>
      <c r="D18" s="195" t="s">
        <v>114</v>
      </c>
      <c r="E18" s="195" t="s">
        <v>114</v>
      </c>
      <c r="F18" s="195" t="s">
        <v>114</v>
      </c>
      <c r="G18" s="195" t="s">
        <v>114</v>
      </c>
      <c r="H18" s="195" t="s">
        <v>114</v>
      </c>
      <c r="I18" s="195" t="s">
        <v>114</v>
      </c>
      <c r="J18" s="195" t="s">
        <v>114</v>
      </c>
      <c r="K18" s="195" t="s">
        <v>114</v>
      </c>
      <c r="L18" s="195" t="s">
        <v>114</v>
      </c>
      <c r="M18" s="195" t="s">
        <v>114</v>
      </c>
      <c r="N18" s="195" t="s">
        <v>114</v>
      </c>
      <c r="O18" s="195" t="s">
        <v>114</v>
      </c>
      <c r="P18" s="166">
        <v>64</v>
      </c>
      <c r="Q18" s="166">
        <v>50</v>
      </c>
      <c r="R18" s="166">
        <v>49</v>
      </c>
      <c r="S18" s="191">
        <f>SUM(P18:R18)</f>
        <v>163</v>
      </c>
      <c r="T18" s="166">
        <v>30</v>
      </c>
      <c r="U18" s="166">
        <v>15</v>
      </c>
      <c r="V18" s="166">
        <v>25</v>
      </c>
      <c r="W18" s="191">
        <f>SUM(T18:V18)</f>
        <v>70</v>
      </c>
      <c r="X18" s="191">
        <f>SUM(W18,S18)</f>
        <v>233</v>
      </c>
    </row>
    <row r="19" spans="1:24" ht="18" customHeight="1">
      <c r="A19" s="1169"/>
      <c r="B19" s="1174"/>
      <c r="C19" s="188" t="s">
        <v>18</v>
      </c>
      <c r="D19" s="195" t="s">
        <v>114</v>
      </c>
      <c r="E19" s="195" t="s">
        <v>114</v>
      </c>
      <c r="F19" s="195" t="s">
        <v>114</v>
      </c>
      <c r="G19" s="195" t="s">
        <v>114</v>
      </c>
      <c r="H19" s="195" t="s">
        <v>114</v>
      </c>
      <c r="I19" s="195" t="s">
        <v>114</v>
      </c>
      <c r="J19" s="195" t="s">
        <v>114</v>
      </c>
      <c r="K19" s="195" t="s">
        <v>114</v>
      </c>
      <c r="L19" s="195" t="s">
        <v>114</v>
      </c>
      <c r="M19" s="195" t="s">
        <v>114</v>
      </c>
      <c r="N19" s="195" t="s">
        <v>114</v>
      </c>
      <c r="O19" s="195" t="s">
        <v>114</v>
      </c>
      <c r="P19" s="166">
        <v>42</v>
      </c>
      <c r="Q19" s="166">
        <v>64</v>
      </c>
      <c r="R19" s="166">
        <v>50</v>
      </c>
      <c r="S19" s="191">
        <f>SUM(P19:R19)</f>
        <v>156</v>
      </c>
      <c r="T19" s="166">
        <v>30</v>
      </c>
      <c r="U19" s="166">
        <v>29</v>
      </c>
      <c r="V19" s="166">
        <v>23</v>
      </c>
      <c r="W19" s="191">
        <f>SUM(T19:V19)</f>
        <v>82</v>
      </c>
      <c r="X19" s="191">
        <f>SUM(W19,S19)</f>
        <v>238</v>
      </c>
    </row>
    <row r="20" spans="1:24" ht="18" customHeight="1">
      <c r="A20" s="1169"/>
      <c r="B20" s="1174"/>
      <c r="C20" s="188" t="s">
        <v>14</v>
      </c>
      <c r="D20" s="195" t="s">
        <v>114</v>
      </c>
      <c r="E20" s="195" t="s">
        <v>114</v>
      </c>
      <c r="F20" s="195" t="s">
        <v>114</v>
      </c>
      <c r="G20" s="195" t="s">
        <v>114</v>
      </c>
      <c r="H20" s="195" t="s">
        <v>114</v>
      </c>
      <c r="I20" s="195" t="s">
        <v>114</v>
      </c>
      <c r="J20" s="195" t="s">
        <v>114</v>
      </c>
      <c r="K20" s="195" t="s">
        <v>114</v>
      </c>
      <c r="L20" s="195" t="s">
        <v>114</v>
      </c>
      <c r="M20" s="195" t="s">
        <v>114</v>
      </c>
      <c r="N20" s="195" t="s">
        <v>114</v>
      </c>
      <c r="O20" s="195" t="s">
        <v>114</v>
      </c>
      <c r="P20" s="166">
        <f>SUM(P18:P19)</f>
        <v>106</v>
      </c>
      <c r="Q20" s="166">
        <f>SUM(Q18:Q19)</f>
        <v>114</v>
      </c>
      <c r="R20" s="166">
        <f>SUM(R18:R19)</f>
        <v>99</v>
      </c>
      <c r="S20" s="191">
        <f>SUM(P20:R20)</f>
        <v>319</v>
      </c>
      <c r="T20" s="166">
        <f>SUM(T18:T19)</f>
        <v>60</v>
      </c>
      <c r="U20" s="166">
        <f>SUM(U18:U19)</f>
        <v>44</v>
      </c>
      <c r="V20" s="166">
        <f>SUM(V18:V19)</f>
        <v>48</v>
      </c>
      <c r="W20" s="191">
        <f>SUM(T20:V20)</f>
        <v>152</v>
      </c>
      <c r="X20" s="191">
        <f>SUM(W20,S20)</f>
        <v>471</v>
      </c>
    </row>
    <row r="21" spans="1:24" ht="18" customHeight="1">
      <c r="A21" s="1169"/>
      <c r="B21" s="1174"/>
      <c r="C21" s="188" t="s">
        <v>16</v>
      </c>
      <c r="D21" s="195" t="s">
        <v>114</v>
      </c>
      <c r="E21" s="195" t="s">
        <v>114</v>
      </c>
      <c r="F21" s="195" t="s">
        <v>114</v>
      </c>
      <c r="G21" s="195" t="s">
        <v>114</v>
      </c>
      <c r="H21" s="195" t="s">
        <v>114</v>
      </c>
      <c r="I21" s="195" t="s">
        <v>114</v>
      </c>
      <c r="J21" s="195" t="s">
        <v>114</v>
      </c>
      <c r="K21" s="195" t="s">
        <v>114</v>
      </c>
      <c r="L21" s="195" t="s">
        <v>114</v>
      </c>
      <c r="M21" s="195" t="s">
        <v>114</v>
      </c>
      <c r="N21" s="195" t="s">
        <v>114</v>
      </c>
      <c r="O21" s="195" t="s">
        <v>114</v>
      </c>
      <c r="P21" s="166">
        <v>3</v>
      </c>
      <c r="Q21" s="166">
        <v>3</v>
      </c>
      <c r="R21" s="166">
        <v>2</v>
      </c>
      <c r="S21" s="191">
        <f>SUM(P21:R21)</f>
        <v>8</v>
      </c>
      <c r="T21" s="166">
        <v>2</v>
      </c>
      <c r="U21" s="166">
        <v>2</v>
      </c>
      <c r="V21" s="166">
        <v>2</v>
      </c>
      <c r="W21" s="191">
        <f>SUM(T21:V21)</f>
        <v>6</v>
      </c>
      <c r="X21" s="191">
        <f>SUM(W21,S21)</f>
        <v>14</v>
      </c>
    </row>
    <row r="22" spans="1:24" ht="18" customHeight="1">
      <c r="A22" s="1172">
        <v>5</v>
      </c>
      <c r="B22" s="1170" t="s">
        <v>605</v>
      </c>
      <c r="C22" s="193" t="s">
        <v>17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65">
        <v>60</v>
      </c>
      <c r="Q22" s="165">
        <v>37</v>
      </c>
      <c r="R22" s="165">
        <v>23</v>
      </c>
      <c r="S22" s="191">
        <v>120</v>
      </c>
      <c r="T22" s="165">
        <v>15</v>
      </c>
      <c r="U22" s="165">
        <v>6</v>
      </c>
      <c r="V22" s="165">
        <v>8</v>
      </c>
      <c r="W22" s="191">
        <v>29</v>
      </c>
      <c r="X22" s="191">
        <v>149</v>
      </c>
    </row>
    <row r="23" spans="1:24" ht="18" customHeight="1">
      <c r="A23" s="1172"/>
      <c r="B23" s="1170"/>
      <c r="C23" s="193" t="s">
        <v>18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65">
        <v>48</v>
      </c>
      <c r="Q23" s="165">
        <v>34</v>
      </c>
      <c r="R23" s="165">
        <v>33</v>
      </c>
      <c r="S23" s="191">
        <v>115</v>
      </c>
      <c r="T23" s="165">
        <v>18</v>
      </c>
      <c r="U23" s="165">
        <v>25</v>
      </c>
      <c r="V23" s="165">
        <v>23</v>
      </c>
      <c r="W23" s="191">
        <v>66</v>
      </c>
      <c r="X23" s="191">
        <v>181</v>
      </c>
    </row>
    <row r="24" spans="1:24" ht="18" customHeight="1">
      <c r="A24" s="1172"/>
      <c r="B24" s="1170"/>
      <c r="C24" s="194" t="s">
        <v>14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65">
        <v>118</v>
      </c>
      <c r="Q24" s="165">
        <v>71</v>
      </c>
      <c r="R24" s="165">
        <v>56</v>
      </c>
      <c r="S24" s="191">
        <v>235</v>
      </c>
      <c r="T24" s="165">
        <v>33</v>
      </c>
      <c r="U24" s="165">
        <v>31</v>
      </c>
      <c r="V24" s="165">
        <v>31</v>
      </c>
      <c r="W24" s="191">
        <v>95</v>
      </c>
      <c r="X24" s="191">
        <v>330</v>
      </c>
    </row>
    <row r="25" spans="1:24" ht="18" customHeight="1">
      <c r="A25" s="1172"/>
      <c r="B25" s="1170"/>
      <c r="C25" s="193" t="s">
        <v>16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65">
        <v>3</v>
      </c>
      <c r="Q25" s="165">
        <v>2</v>
      </c>
      <c r="R25" s="165">
        <v>2</v>
      </c>
      <c r="S25" s="191">
        <v>7</v>
      </c>
      <c r="T25" s="165">
        <v>2</v>
      </c>
      <c r="U25" s="165">
        <v>2</v>
      </c>
      <c r="V25" s="165">
        <v>2</v>
      </c>
      <c r="W25" s="191">
        <v>13</v>
      </c>
      <c r="X25" s="191">
        <v>13</v>
      </c>
    </row>
    <row r="26" spans="1:24" ht="18.75" customHeight="1">
      <c r="A26" s="1169">
        <v>6</v>
      </c>
      <c r="B26" s="1170" t="s">
        <v>721</v>
      </c>
      <c r="C26" s="216" t="s">
        <v>17</v>
      </c>
      <c r="D26" s="195"/>
      <c r="E26" s="166"/>
      <c r="F26" s="166"/>
      <c r="G26" s="166"/>
      <c r="H26" s="195"/>
      <c r="I26" s="166"/>
      <c r="J26" s="166"/>
      <c r="K26" s="166"/>
      <c r="L26" s="195"/>
      <c r="M26" s="195"/>
      <c r="N26" s="195"/>
      <c r="O26" s="195"/>
      <c r="P26" s="166"/>
      <c r="Q26" s="166"/>
      <c r="R26" s="166"/>
      <c r="S26" s="191"/>
      <c r="T26" s="166"/>
      <c r="U26" s="166"/>
      <c r="V26" s="166"/>
      <c r="W26" s="191"/>
      <c r="X26" s="191"/>
    </row>
    <row r="27" spans="1:24" ht="18.75" customHeight="1">
      <c r="A27" s="1169"/>
      <c r="B27" s="1170"/>
      <c r="C27" s="216" t="s">
        <v>18</v>
      </c>
      <c r="D27" s="195"/>
      <c r="E27" s="166"/>
      <c r="F27" s="166"/>
      <c r="G27" s="166"/>
      <c r="H27" s="195"/>
      <c r="I27" s="166"/>
      <c r="J27" s="166"/>
      <c r="K27" s="166"/>
      <c r="L27" s="195"/>
      <c r="M27" s="195"/>
      <c r="N27" s="195"/>
      <c r="O27" s="195"/>
      <c r="P27" s="166"/>
      <c r="Q27" s="166"/>
      <c r="R27" s="166"/>
      <c r="S27" s="191"/>
      <c r="T27" s="166"/>
      <c r="U27" s="166"/>
      <c r="V27" s="166"/>
      <c r="W27" s="191"/>
      <c r="X27" s="191"/>
    </row>
    <row r="28" spans="1:24" ht="18.75" customHeight="1">
      <c r="A28" s="1169"/>
      <c r="B28" s="1170"/>
      <c r="C28" s="217" t="s">
        <v>14</v>
      </c>
      <c r="D28" s="195"/>
      <c r="E28" s="166"/>
      <c r="F28" s="166"/>
      <c r="G28" s="166"/>
      <c r="H28" s="195"/>
      <c r="I28" s="166"/>
      <c r="J28" s="166"/>
      <c r="K28" s="166"/>
      <c r="L28" s="195"/>
      <c r="M28" s="195"/>
      <c r="N28" s="195"/>
      <c r="O28" s="195"/>
      <c r="P28" s="166"/>
      <c r="Q28" s="166"/>
      <c r="R28" s="166"/>
      <c r="S28" s="191"/>
      <c r="T28" s="166"/>
      <c r="U28" s="166"/>
      <c r="V28" s="166"/>
      <c r="W28" s="191"/>
      <c r="X28" s="191"/>
    </row>
    <row r="29" spans="1:24" ht="18.75" customHeight="1">
      <c r="A29" s="1169"/>
      <c r="B29" s="1170"/>
      <c r="C29" s="216" t="s">
        <v>16</v>
      </c>
      <c r="D29" s="195"/>
      <c r="E29" s="166"/>
      <c r="F29" s="166"/>
      <c r="G29" s="166"/>
      <c r="H29" s="195"/>
      <c r="I29" s="166"/>
      <c r="J29" s="166"/>
      <c r="K29" s="166"/>
      <c r="L29" s="195"/>
      <c r="M29" s="195"/>
      <c r="N29" s="195"/>
      <c r="O29" s="195"/>
      <c r="P29" s="166"/>
      <c r="Q29" s="166"/>
      <c r="R29" s="166"/>
      <c r="S29" s="191"/>
      <c r="T29" s="166"/>
      <c r="U29" s="166"/>
      <c r="V29" s="166"/>
      <c r="W29" s="191"/>
      <c r="X29" s="191"/>
    </row>
    <row r="30" spans="1:24" ht="18.75" customHeight="1">
      <c r="A30" s="1171" t="s">
        <v>733</v>
      </c>
      <c r="B30" s="1171"/>
      <c r="C30" s="192" t="s">
        <v>17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4" ht="18.75" customHeight="1">
      <c r="A31" s="1171"/>
      <c r="B31" s="1171"/>
      <c r="C31" s="192" t="s">
        <v>18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24" ht="18" customHeight="1">
      <c r="A32" s="1171"/>
      <c r="B32" s="1171"/>
      <c r="C32" s="192" t="s">
        <v>14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ht="18.75" customHeight="1">
      <c r="A33" s="1171"/>
      <c r="B33" s="1171"/>
      <c r="C33" s="192" t="s">
        <v>16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</sheetData>
  <sheetProtection/>
  <mergeCells count="22">
    <mergeCell ref="A1:X1"/>
    <mergeCell ref="A2:X2"/>
    <mergeCell ref="A4:A5"/>
    <mergeCell ref="B4:B5"/>
    <mergeCell ref="C4:C5"/>
    <mergeCell ref="D4:H4"/>
    <mergeCell ref="I4:O4"/>
    <mergeCell ref="P4:S4"/>
    <mergeCell ref="T4:W4"/>
    <mergeCell ref="A6:A9"/>
    <mergeCell ref="B6:B9"/>
    <mergeCell ref="A18:A21"/>
    <mergeCell ref="B18:B21"/>
    <mergeCell ref="A14:A17"/>
    <mergeCell ref="B14:B17"/>
    <mergeCell ref="A26:A29"/>
    <mergeCell ref="B26:B29"/>
    <mergeCell ref="A30:B33"/>
    <mergeCell ref="A22:A25"/>
    <mergeCell ref="B22:B25"/>
    <mergeCell ref="A10:A13"/>
    <mergeCell ref="B10:B1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H82"/>
  <sheetViews>
    <sheetView zoomScalePageLayoutView="0" workbookViewId="0" topLeftCell="A66">
      <selection activeCell="B82" sqref="B82:K82"/>
    </sheetView>
  </sheetViews>
  <sheetFormatPr defaultColWidth="9.140625" defaultRowHeight="12.75"/>
  <cols>
    <col min="1" max="1" width="4.00390625" style="133" customWidth="1"/>
    <col min="2" max="2" width="16.421875" style="121" customWidth="1"/>
    <col min="3" max="3" width="19.421875" style="121" customWidth="1"/>
    <col min="4" max="4" width="8.8515625" style="146" customWidth="1"/>
    <col min="5" max="5" width="9.00390625" style="146" customWidth="1"/>
    <col min="6" max="6" width="11.00390625" style="121" customWidth="1"/>
    <col min="7" max="7" width="25.00390625" style="121" customWidth="1"/>
    <col min="8" max="8" width="21.00390625" style="121" customWidth="1"/>
    <col min="9" max="9" width="7.28125" style="126" customWidth="1"/>
    <col min="10" max="10" width="7.57421875" style="126" customWidth="1"/>
    <col min="11" max="11" width="8.00390625" style="121" customWidth="1"/>
    <col min="12" max="12" width="5.8515625" style="121" customWidth="1"/>
    <col min="13" max="13" width="6.28125" style="121" customWidth="1"/>
    <col min="14" max="14" width="5.28125" style="143" customWidth="1"/>
    <col min="15" max="15" width="16.57421875" style="143" customWidth="1"/>
    <col min="16" max="16" width="16.28125" style="143" customWidth="1"/>
    <col min="17" max="17" width="7.00390625" style="143" customWidth="1"/>
    <col min="18" max="18" width="6.8515625" style="121" customWidth="1"/>
    <col min="19" max="19" width="5.7109375" style="121" customWidth="1"/>
    <col min="20" max="21" width="5.8515625" style="143" customWidth="1"/>
    <col min="22" max="22" width="6.140625" style="143" customWidth="1"/>
    <col min="23" max="23" width="5.8515625" style="143" customWidth="1"/>
    <col min="24" max="24" width="6.57421875" style="143" customWidth="1"/>
    <col min="25" max="25" width="6.00390625" style="143" customWidth="1"/>
    <col min="26" max="26" width="5.28125" style="143" customWidth="1"/>
    <col min="27" max="27" width="6.140625" style="143" customWidth="1"/>
    <col min="28" max="28" width="5.7109375" style="143" customWidth="1"/>
    <col min="29" max="29" width="6.421875" style="143" customWidth="1"/>
    <col min="30" max="30" width="6.8515625" style="143" customWidth="1"/>
    <col min="31" max="31" width="7.140625" style="143" customWidth="1"/>
    <col min="32" max="32" width="6.28125" style="143" customWidth="1"/>
    <col min="33" max="33" width="5.421875" style="143" customWidth="1"/>
    <col min="34" max="86" width="9.140625" style="143" customWidth="1"/>
    <col min="87" max="16384" width="9.140625" style="121" customWidth="1"/>
  </cols>
  <sheetData>
    <row r="1" spans="1:86" ht="21.75">
      <c r="A1" s="936" t="s">
        <v>812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N1" s="121"/>
      <c r="O1" s="121"/>
      <c r="P1" s="121"/>
      <c r="Q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</row>
    <row r="2" spans="1:86" ht="21.75">
      <c r="A2" s="936" t="s">
        <v>854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N2" s="121"/>
      <c r="O2" s="121"/>
      <c r="P2" s="121"/>
      <c r="Q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</row>
    <row r="3" spans="1:86" ht="21.75">
      <c r="A3" s="126"/>
      <c r="B3" s="937"/>
      <c r="C3" s="937"/>
      <c r="D3" s="937"/>
      <c r="E3" s="937"/>
      <c r="F3" s="937"/>
      <c r="G3" s="937"/>
      <c r="H3" s="143"/>
      <c r="I3" s="259"/>
      <c r="J3" s="259"/>
      <c r="N3" s="121"/>
      <c r="O3" s="121"/>
      <c r="P3" s="121"/>
      <c r="Q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</row>
    <row r="4" spans="1:86" ht="18" customHeight="1">
      <c r="A4" s="938" t="s">
        <v>9</v>
      </c>
      <c r="B4" s="931" t="s">
        <v>10</v>
      </c>
      <c r="C4" s="940" t="s">
        <v>20</v>
      </c>
      <c r="D4" s="941"/>
      <c r="E4" s="931" t="s">
        <v>62</v>
      </c>
      <c r="F4" s="931" t="s">
        <v>13</v>
      </c>
      <c r="G4" s="931" t="s">
        <v>4</v>
      </c>
      <c r="H4" s="291" t="s">
        <v>5</v>
      </c>
      <c r="I4" s="933" t="s">
        <v>32</v>
      </c>
      <c r="J4" s="270" t="s">
        <v>819</v>
      </c>
      <c r="K4" s="935" t="s">
        <v>814</v>
      </c>
      <c r="L4" s="143"/>
      <c r="M4" s="143"/>
      <c r="R4" s="143"/>
      <c r="S4" s="143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</row>
    <row r="5" spans="1:86" ht="21.75">
      <c r="A5" s="939"/>
      <c r="B5" s="932"/>
      <c r="C5" s="292" t="s">
        <v>19</v>
      </c>
      <c r="D5" s="293" t="s">
        <v>52</v>
      </c>
      <c r="E5" s="932"/>
      <c r="F5" s="932"/>
      <c r="G5" s="932"/>
      <c r="H5" s="292" t="s">
        <v>26</v>
      </c>
      <c r="I5" s="934"/>
      <c r="J5" s="271" t="s">
        <v>15</v>
      </c>
      <c r="K5" s="935"/>
      <c r="L5" s="143"/>
      <c r="M5" s="143"/>
      <c r="R5" s="143"/>
      <c r="S5" s="143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</row>
    <row r="6" spans="1:86" ht="21.75">
      <c r="A6" s="294" t="s">
        <v>53</v>
      </c>
      <c r="B6" s="295" t="s">
        <v>101</v>
      </c>
      <c r="C6" s="295" t="s">
        <v>102</v>
      </c>
      <c r="D6" s="296" t="s">
        <v>103</v>
      </c>
      <c r="E6" s="296" t="s">
        <v>734</v>
      </c>
      <c r="F6" s="273" t="s">
        <v>104</v>
      </c>
      <c r="G6" s="275" t="s">
        <v>105</v>
      </c>
      <c r="H6" s="324"/>
      <c r="I6" s="277" t="s">
        <v>336</v>
      </c>
      <c r="J6" s="278"/>
      <c r="K6" s="273"/>
      <c r="L6" s="143"/>
      <c r="M6" s="143"/>
      <c r="R6" s="143"/>
      <c r="S6" s="143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</row>
    <row r="7" spans="1:86" ht="18.75">
      <c r="A7" s="294" t="s">
        <v>67</v>
      </c>
      <c r="B7" s="295" t="s">
        <v>116</v>
      </c>
      <c r="C7" s="295" t="s">
        <v>117</v>
      </c>
      <c r="D7" s="296" t="s">
        <v>103</v>
      </c>
      <c r="E7" s="296" t="s">
        <v>734</v>
      </c>
      <c r="F7" s="279" t="s">
        <v>120</v>
      </c>
      <c r="G7" s="275" t="s">
        <v>118</v>
      </c>
      <c r="H7" s="275" t="s">
        <v>119</v>
      </c>
      <c r="I7" s="280" t="s">
        <v>220</v>
      </c>
      <c r="J7" s="278"/>
      <c r="K7" s="273"/>
      <c r="L7" s="143"/>
      <c r="M7" s="143"/>
      <c r="R7" s="143"/>
      <c r="S7" s="143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</row>
    <row r="8" spans="1:86" ht="18.75">
      <c r="A8" s="294" t="s">
        <v>68</v>
      </c>
      <c r="B8" s="295" t="s">
        <v>122</v>
      </c>
      <c r="C8" s="295" t="s">
        <v>123</v>
      </c>
      <c r="D8" s="296" t="s">
        <v>103</v>
      </c>
      <c r="E8" s="296" t="s">
        <v>734</v>
      </c>
      <c r="F8" s="273" t="s">
        <v>124</v>
      </c>
      <c r="G8" s="275" t="s">
        <v>125</v>
      </c>
      <c r="H8" s="324"/>
      <c r="I8" s="280" t="s">
        <v>336</v>
      </c>
      <c r="J8" s="278"/>
      <c r="K8" s="273"/>
      <c r="L8" s="143"/>
      <c r="M8" s="143"/>
      <c r="R8" s="143"/>
      <c r="S8" s="143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</row>
    <row r="9" spans="1:86" ht="18.75">
      <c r="A9" s="294" t="s">
        <v>69</v>
      </c>
      <c r="B9" s="295" t="s">
        <v>185</v>
      </c>
      <c r="C9" s="295" t="s">
        <v>189</v>
      </c>
      <c r="D9" s="296" t="s">
        <v>103</v>
      </c>
      <c r="E9" s="296" t="s">
        <v>734</v>
      </c>
      <c r="F9" s="273" t="s">
        <v>190</v>
      </c>
      <c r="G9" s="275" t="s">
        <v>191</v>
      </c>
      <c r="H9" s="324"/>
      <c r="I9" s="280" t="s">
        <v>336</v>
      </c>
      <c r="J9" s="278"/>
      <c r="K9" s="273"/>
      <c r="L9" s="143"/>
      <c r="M9" s="143"/>
      <c r="R9" s="143"/>
      <c r="S9" s="143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</row>
    <row r="10" spans="1:11" s="143" customFormat="1" ht="18.75">
      <c r="A10" s="294" t="s">
        <v>70</v>
      </c>
      <c r="B10" s="295" t="s">
        <v>107</v>
      </c>
      <c r="C10" s="295" t="s">
        <v>111</v>
      </c>
      <c r="D10" s="301" t="s">
        <v>103</v>
      </c>
      <c r="E10" s="296" t="s">
        <v>734</v>
      </c>
      <c r="F10" s="281" t="s">
        <v>112</v>
      </c>
      <c r="G10" s="273" t="s">
        <v>113</v>
      </c>
      <c r="H10" s="324"/>
      <c r="I10" s="277" t="s">
        <v>336</v>
      </c>
      <c r="J10" s="282"/>
      <c r="K10" s="273"/>
    </row>
    <row r="11" spans="1:11" s="143" customFormat="1" ht="18.75" customHeight="1">
      <c r="A11" s="294" t="s">
        <v>87</v>
      </c>
      <c r="B11" s="295" t="s">
        <v>644</v>
      </c>
      <c r="C11" s="295" t="s">
        <v>216</v>
      </c>
      <c r="D11" s="304" t="s">
        <v>217</v>
      </c>
      <c r="E11" s="296" t="s">
        <v>222</v>
      </c>
      <c r="F11" s="283" t="s">
        <v>218</v>
      </c>
      <c r="G11" s="284" t="s">
        <v>870</v>
      </c>
      <c r="H11" s="327" t="s">
        <v>853</v>
      </c>
      <c r="I11" s="278" t="s">
        <v>220</v>
      </c>
      <c r="J11" s="278"/>
      <c r="K11" s="273"/>
    </row>
    <row r="12" spans="1:86" ht="18.75">
      <c r="A12" s="294" t="s">
        <v>88</v>
      </c>
      <c r="B12" s="295" t="s">
        <v>645</v>
      </c>
      <c r="C12" s="295" t="s">
        <v>221</v>
      </c>
      <c r="D12" s="296" t="s">
        <v>222</v>
      </c>
      <c r="E12" s="296" t="s">
        <v>222</v>
      </c>
      <c r="F12" s="273" t="s">
        <v>223</v>
      </c>
      <c r="G12" s="275" t="s">
        <v>224</v>
      </c>
      <c r="H12" s="275" t="s">
        <v>225</v>
      </c>
      <c r="I12" s="285" t="s">
        <v>226</v>
      </c>
      <c r="J12" s="278"/>
      <c r="K12" s="273"/>
      <c r="L12" s="143"/>
      <c r="M12" s="143"/>
      <c r="R12" s="143"/>
      <c r="S12" s="143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</row>
    <row r="13" spans="1:86" ht="18.75">
      <c r="A13" s="294" t="s">
        <v>89</v>
      </c>
      <c r="B13" s="305" t="s">
        <v>330</v>
      </c>
      <c r="C13" s="295" t="s">
        <v>331</v>
      </c>
      <c r="D13" s="304" t="s">
        <v>332</v>
      </c>
      <c r="E13" s="304" t="s">
        <v>358</v>
      </c>
      <c r="F13" s="283" t="s">
        <v>333</v>
      </c>
      <c r="G13" s="275" t="s">
        <v>334</v>
      </c>
      <c r="H13" s="275" t="s">
        <v>335</v>
      </c>
      <c r="I13" s="278" t="s">
        <v>336</v>
      </c>
      <c r="J13" s="285"/>
      <c r="K13" s="273"/>
      <c r="L13" s="143"/>
      <c r="M13" s="143"/>
      <c r="R13" s="143"/>
      <c r="S13" s="143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</row>
    <row r="14" spans="1:86" ht="18.75">
      <c r="A14" s="294" t="s">
        <v>90</v>
      </c>
      <c r="B14" s="305" t="s">
        <v>337</v>
      </c>
      <c r="C14" s="295" t="s">
        <v>338</v>
      </c>
      <c r="D14" s="304" t="s">
        <v>339</v>
      </c>
      <c r="E14" s="304" t="s">
        <v>358</v>
      </c>
      <c r="F14" s="283" t="s">
        <v>340</v>
      </c>
      <c r="G14" s="275" t="s">
        <v>341</v>
      </c>
      <c r="H14" s="324"/>
      <c r="I14" s="278" t="s">
        <v>336</v>
      </c>
      <c r="J14" s="285"/>
      <c r="K14" s="273"/>
      <c r="L14" s="143"/>
      <c r="M14" s="143"/>
      <c r="R14" s="143"/>
      <c r="S14" s="143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</row>
    <row r="15" spans="1:86" ht="18.75">
      <c r="A15" s="294" t="s">
        <v>91</v>
      </c>
      <c r="B15" s="305" t="s">
        <v>342</v>
      </c>
      <c r="C15" s="295" t="s">
        <v>343</v>
      </c>
      <c r="D15" s="304" t="s">
        <v>339</v>
      </c>
      <c r="E15" s="304" t="s">
        <v>358</v>
      </c>
      <c r="F15" s="283" t="s">
        <v>344</v>
      </c>
      <c r="G15" s="275" t="s">
        <v>345</v>
      </c>
      <c r="H15" s="275" t="s">
        <v>346</v>
      </c>
      <c r="I15" s="278" t="s">
        <v>347</v>
      </c>
      <c r="J15" s="285"/>
      <c r="K15" s="273"/>
      <c r="L15" s="143"/>
      <c r="M15" s="143"/>
      <c r="R15" s="143"/>
      <c r="S15" s="143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</row>
    <row r="16" spans="1:86" ht="18.75">
      <c r="A16" s="294" t="s">
        <v>92</v>
      </c>
      <c r="B16" s="305" t="s">
        <v>348</v>
      </c>
      <c r="C16" s="295" t="s">
        <v>349</v>
      </c>
      <c r="D16" s="304" t="s">
        <v>339</v>
      </c>
      <c r="E16" s="304" t="s">
        <v>358</v>
      </c>
      <c r="F16" s="283" t="s">
        <v>350</v>
      </c>
      <c r="G16" s="275" t="s">
        <v>345</v>
      </c>
      <c r="H16" s="275" t="s">
        <v>346</v>
      </c>
      <c r="I16" s="278" t="s">
        <v>226</v>
      </c>
      <c r="J16" s="285"/>
      <c r="K16" s="273"/>
      <c r="L16" s="143"/>
      <c r="M16" s="143"/>
      <c r="R16" s="143"/>
      <c r="S16" s="143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</row>
    <row r="17" spans="1:86" ht="18.75">
      <c r="A17" s="294" t="s">
        <v>210</v>
      </c>
      <c r="B17" s="305" t="s">
        <v>351</v>
      </c>
      <c r="C17" s="295" t="s">
        <v>352</v>
      </c>
      <c r="D17" s="304" t="s">
        <v>353</v>
      </c>
      <c r="E17" s="304" t="s">
        <v>358</v>
      </c>
      <c r="F17" s="283" t="s">
        <v>354</v>
      </c>
      <c r="G17" s="275" t="s">
        <v>355</v>
      </c>
      <c r="H17" s="324"/>
      <c r="I17" s="278" t="s">
        <v>336</v>
      </c>
      <c r="J17" s="285"/>
      <c r="K17" s="273"/>
      <c r="L17" s="143"/>
      <c r="M17" s="143"/>
      <c r="R17" s="143"/>
      <c r="S17" s="143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</row>
    <row r="18" spans="1:86" ht="18.75">
      <c r="A18" s="294" t="s">
        <v>211</v>
      </c>
      <c r="B18" s="305" t="s">
        <v>356</v>
      </c>
      <c r="C18" s="295" t="s">
        <v>357</v>
      </c>
      <c r="D18" s="304" t="s">
        <v>358</v>
      </c>
      <c r="E18" s="304" t="s">
        <v>358</v>
      </c>
      <c r="F18" s="283" t="s">
        <v>359</v>
      </c>
      <c r="G18" s="275" t="s">
        <v>360</v>
      </c>
      <c r="H18" s="324"/>
      <c r="I18" s="278" t="s">
        <v>361</v>
      </c>
      <c r="J18" s="285"/>
      <c r="K18" s="273"/>
      <c r="L18" s="143"/>
      <c r="M18" s="143"/>
      <c r="R18" s="143"/>
      <c r="S18" s="143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</row>
    <row r="19" spans="1:86" ht="18.75">
      <c r="A19" s="294" t="s">
        <v>212</v>
      </c>
      <c r="B19" s="295" t="s">
        <v>452</v>
      </c>
      <c r="C19" s="295" t="s">
        <v>407</v>
      </c>
      <c r="D19" s="296" t="s">
        <v>408</v>
      </c>
      <c r="E19" s="296" t="s">
        <v>408</v>
      </c>
      <c r="F19" s="273" t="s">
        <v>770</v>
      </c>
      <c r="G19" s="276" t="s">
        <v>409</v>
      </c>
      <c r="H19" s="275" t="s">
        <v>410</v>
      </c>
      <c r="I19" s="285" t="s">
        <v>220</v>
      </c>
      <c r="J19" s="278"/>
      <c r="K19" s="273"/>
      <c r="L19" s="143"/>
      <c r="M19" s="143"/>
      <c r="R19" s="143"/>
      <c r="S19" s="143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</row>
    <row r="20" spans="1:86" ht="18.75">
      <c r="A20" s="294" t="s">
        <v>213</v>
      </c>
      <c r="B20" s="295" t="s">
        <v>453</v>
      </c>
      <c r="C20" s="295" t="s">
        <v>411</v>
      </c>
      <c r="D20" s="296" t="s">
        <v>408</v>
      </c>
      <c r="E20" s="296" t="s">
        <v>408</v>
      </c>
      <c r="F20" s="273" t="s">
        <v>771</v>
      </c>
      <c r="G20" s="276" t="s">
        <v>412</v>
      </c>
      <c r="H20" s="324"/>
      <c r="I20" s="285" t="s">
        <v>226</v>
      </c>
      <c r="J20" s="278"/>
      <c r="K20" s="273"/>
      <c r="L20" s="143"/>
      <c r="M20" s="143"/>
      <c r="R20" s="143"/>
      <c r="S20" s="143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</row>
    <row r="21" spans="1:86" ht="18.75">
      <c r="A21" s="294" t="s">
        <v>406</v>
      </c>
      <c r="B21" s="295" t="s">
        <v>454</v>
      </c>
      <c r="C21" s="295" t="s">
        <v>413</v>
      </c>
      <c r="D21" s="296" t="s">
        <v>408</v>
      </c>
      <c r="E21" s="296" t="s">
        <v>408</v>
      </c>
      <c r="F21" s="273" t="s">
        <v>414</v>
      </c>
      <c r="G21" s="276" t="s">
        <v>415</v>
      </c>
      <c r="H21" s="276" t="s">
        <v>416</v>
      </c>
      <c r="I21" s="285" t="s">
        <v>220</v>
      </c>
      <c r="J21" s="278"/>
      <c r="K21" s="273"/>
      <c r="L21" s="143"/>
      <c r="M21" s="143"/>
      <c r="R21" s="143"/>
      <c r="S21" s="143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</row>
    <row r="22" spans="1:86" ht="18.75">
      <c r="A22" s="294" t="s">
        <v>637</v>
      </c>
      <c r="B22" s="295" t="s">
        <v>455</v>
      </c>
      <c r="C22" s="295" t="s">
        <v>417</v>
      </c>
      <c r="D22" s="296" t="s">
        <v>418</v>
      </c>
      <c r="E22" s="296" t="s">
        <v>408</v>
      </c>
      <c r="F22" s="273" t="s">
        <v>419</v>
      </c>
      <c r="G22" s="276" t="s">
        <v>420</v>
      </c>
      <c r="H22" s="324"/>
      <c r="I22" s="285" t="s">
        <v>336</v>
      </c>
      <c r="J22" s="278"/>
      <c r="K22" s="273"/>
      <c r="L22" s="143"/>
      <c r="M22" s="143"/>
      <c r="R22" s="143"/>
      <c r="S22" s="143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</row>
    <row r="23" spans="1:86" ht="18.75">
      <c r="A23" s="294" t="s">
        <v>638</v>
      </c>
      <c r="B23" s="295" t="s">
        <v>456</v>
      </c>
      <c r="C23" s="295" t="s">
        <v>421</v>
      </c>
      <c r="D23" s="296" t="s">
        <v>418</v>
      </c>
      <c r="E23" s="296" t="s">
        <v>408</v>
      </c>
      <c r="F23" s="273" t="s">
        <v>422</v>
      </c>
      <c r="G23" s="276" t="s">
        <v>420</v>
      </c>
      <c r="H23" s="324"/>
      <c r="I23" s="285" t="s">
        <v>226</v>
      </c>
      <c r="J23" s="278"/>
      <c r="K23" s="273"/>
      <c r="L23" s="143"/>
      <c r="M23" s="143"/>
      <c r="R23" s="143"/>
      <c r="S23" s="143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</row>
    <row r="24" spans="1:86" ht="18.75">
      <c r="A24" s="294" t="s">
        <v>639</v>
      </c>
      <c r="B24" s="295" t="s">
        <v>423</v>
      </c>
      <c r="C24" s="295" t="s">
        <v>50</v>
      </c>
      <c r="D24" s="296" t="s">
        <v>424</v>
      </c>
      <c r="E24" s="296" t="s">
        <v>408</v>
      </c>
      <c r="F24" s="273" t="s">
        <v>425</v>
      </c>
      <c r="G24" s="276" t="s">
        <v>426</v>
      </c>
      <c r="H24" s="276" t="s">
        <v>427</v>
      </c>
      <c r="I24" s="285" t="s">
        <v>347</v>
      </c>
      <c r="J24" s="278"/>
      <c r="K24" s="273"/>
      <c r="L24" s="143"/>
      <c r="M24" s="143"/>
      <c r="R24" s="143"/>
      <c r="S24" s="143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</row>
    <row r="25" spans="1:86" ht="18.75">
      <c r="A25" s="294" t="s">
        <v>640</v>
      </c>
      <c r="B25" s="305" t="s">
        <v>460</v>
      </c>
      <c r="C25" s="308" t="s">
        <v>461</v>
      </c>
      <c r="D25" s="304" t="s">
        <v>462</v>
      </c>
      <c r="E25" s="304" t="s">
        <v>738</v>
      </c>
      <c r="F25" s="283" t="s">
        <v>463</v>
      </c>
      <c r="G25" s="275" t="s">
        <v>649</v>
      </c>
      <c r="H25" s="324"/>
      <c r="I25" s="278" t="s">
        <v>670</v>
      </c>
      <c r="J25" s="278"/>
      <c r="K25" s="273"/>
      <c r="L25" s="143"/>
      <c r="M25" s="143"/>
      <c r="R25" s="143"/>
      <c r="S25" s="143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</row>
    <row r="26" spans="1:86" ht="18.75">
      <c r="A26" s="294" t="s">
        <v>558</v>
      </c>
      <c r="B26" s="295" t="s">
        <v>509</v>
      </c>
      <c r="C26" s="295" t="s">
        <v>487</v>
      </c>
      <c r="D26" s="296" t="s">
        <v>488</v>
      </c>
      <c r="E26" s="296" t="s">
        <v>736</v>
      </c>
      <c r="F26" s="273" t="s">
        <v>489</v>
      </c>
      <c r="G26" s="276" t="s">
        <v>490</v>
      </c>
      <c r="H26" s="324"/>
      <c r="I26" s="285" t="s">
        <v>491</v>
      </c>
      <c r="J26" s="278"/>
      <c r="K26" s="273"/>
      <c r="L26" s="143"/>
      <c r="M26" s="143"/>
      <c r="R26" s="143"/>
      <c r="S26" s="143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</row>
    <row r="27" spans="1:86" ht="18.75">
      <c r="A27" s="294" t="s">
        <v>641</v>
      </c>
      <c r="B27" s="295" t="s">
        <v>525</v>
      </c>
      <c r="C27" s="295" t="s">
        <v>526</v>
      </c>
      <c r="D27" s="296" t="s">
        <v>527</v>
      </c>
      <c r="E27" s="296" t="s">
        <v>741</v>
      </c>
      <c r="F27" s="287" t="s">
        <v>772</v>
      </c>
      <c r="G27" s="275" t="s">
        <v>528</v>
      </c>
      <c r="H27" s="324"/>
      <c r="I27" s="285" t="s">
        <v>529</v>
      </c>
      <c r="J27" s="278"/>
      <c r="K27" s="273"/>
      <c r="L27" s="143"/>
      <c r="M27" s="143"/>
      <c r="R27" s="143"/>
      <c r="S27" s="143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</row>
    <row r="28" spans="1:11" ht="18.75">
      <c r="A28" s="294" t="s">
        <v>642</v>
      </c>
      <c r="B28" s="295" t="s">
        <v>646</v>
      </c>
      <c r="C28" s="295" t="s">
        <v>559</v>
      </c>
      <c r="D28" s="296" t="s">
        <v>560</v>
      </c>
      <c r="E28" s="296" t="s">
        <v>560</v>
      </c>
      <c r="F28" s="273" t="s">
        <v>561</v>
      </c>
      <c r="G28" s="276" t="s">
        <v>562</v>
      </c>
      <c r="H28" s="324"/>
      <c r="I28" s="285" t="s">
        <v>671</v>
      </c>
      <c r="J28" s="278"/>
      <c r="K28" s="273"/>
    </row>
    <row r="29" spans="1:11" ht="18.75">
      <c r="A29" s="294" t="s">
        <v>643</v>
      </c>
      <c r="B29" s="310" t="s">
        <v>581</v>
      </c>
      <c r="C29" s="295" t="s">
        <v>582</v>
      </c>
      <c r="D29" s="311" t="s">
        <v>583</v>
      </c>
      <c r="E29" s="311" t="s">
        <v>740</v>
      </c>
      <c r="F29" s="283" t="s">
        <v>584</v>
      </c>
      <c r="G29" s="324"/>
      <c r="H29" s="275" t="s">
        <v>585</v>
      </c>
      <c r="I29" s="289" t="s">
        <v>586</v>
      </c>
      <c r="J29" s="278"/>
      <c r="K29" s="273"/>
    </row>
    <row r="30" spans="1:11" ht="18.75">
      <c r="A30" s="294" t="s">
        <v>486</v>
      </c>
      <c r="B30" s="310" t="s">
        <v>587</v>
      </c>
      <c r="C30" s="295" t="s">
        <v>588</v>
      </c>
      <c r="D30" s="304" t="s">
        <v>583</v>
      </c>
      <c r="E30" s="311" t="s">
        <v>740</v>
      </c>
      <c r="F30" s="283" t="s">
        <v>589</v>
      </c>
      <c r="G30" s="275" t="s">
        <v>590</v>
      </c>
      <c r="H30" s="275" t="s">
        <v>591</v>
      </c>
      <c r="I30" s="289" t="s">
        <v>586</v>
      </c>
      <c r="J30" s="285"/>
      <c r="K30" s="273"/>
    </row>
    <row r="31" spans="1:11" ht="18.75">
      <c r="A31" s="294" t="s">
        <v>647</v>
      </c>
      <c r="B31" s="313" t="s">
        <v>756</v>
      </c>
      <c r="C31" s="308" t="s">
        <v>757</v>
      </c>
      <c r="D31" s="296" t="s">
        <v>735</v>
      </c>
      <c r="E31" s="296" t="s">
        <v>735</v>
      </c>
      <c r="F31" s="285" t="s">
        <v>758</v>
      </c>
      <c r="G31" s="275" t="s">
        <v>759</v>
      </c>
      <c r="H31" s="324"/>
      <c r="I31" s="289" t="s">
        <v>586</v>
      </c>
      <c r="J31" s="285"/>
      <c r="K31" s="273"/>
    </row>
    <row r="32" spans="1:11" ht="21">
      <c r="A32" s="294" t="s">
        <v>648</v>
      </c>
      <c r="B32" s="262" t="s">
        <v>833</v>
      </c>
      <c r="C32" s="265"/>
      <c r="D32" s="265" t="s">
        <v>866</v>
      </c>
      <c r="E32" s="265" t="s">
        <v>867</v>
      </c>
      <c r="F32" s="285"/>
      <c r="G32" s="324"/>
      <c r="H32" s="324"/>
      <c r="I32" s="335"/>
      <c r="J32" s="285"/>
      <c r="K32" s="285"/>
    </row>
    <row r="33" spans="1:11" ht="18.75">
      <c r="A33" s="294" t="s">
        <v>650</v>
      </c>
      <c r="B33" s="313" t="s">
        <v>132</v>
      </c>
      <c r="C33" s="295" t="s">
        <v>115</v>
      </c>
      <c r="D33" s="295" t="s">
        <v>103</v>
      </c>
      <c r="E33" s="295" t="s">
        <v>734</v>
      </c>
      <c r="F33" s="273" t="s">
        <v>129</v>
      </c>
      <c r="G33" s="328" t="s">
        <v>130</v>
      </c>
      <c r="H33" s="276" t="s">
        <v>131</v>
      </c>
      <c r="I33" s="285" t="s">
        <v>231</v>
      </c>
      <c r="J33" s="278">
        <v>5244</v>
      </c>
      <c r="K33" s="278"/>
    </row>
    <row r="34" spans="1:11" ht="18.75">
      <c r="A34" s="294" t="s">
        <v>651</v>
      </c>
      <c r="B34" s="313" t="s">
        <v>137</v>
      </c>
      <c r="C34" s="295" t="s">
        <v>138</v>
      </c>
      <c r="D34" s="295" t="s">
        <v>139</v>
      </c>
      <c r="E34" s="295" t="s">
        <v>734</v>
      </c>
      <c r="F34" s="273" t="s">
        <v>140</v>
      </c>
      <c r="G34" s="326" t="s">
        <v>141</v>
      </c>
      <c r="H34" s="324"/>
      <c r="I34" s="285" t="s">
        <v>231</v>
      </c>
      <c r="J34" s="278">
        <v>1460</v>
      </c>
      <c r="K34" s="278"/>
    </row>
    <row r="35" spans="1:11" ht="18.75">
      <c r="A35" s="294" t="s">
        <v>652</v>
      </c>
      <c r="B35" s="295" t="s">
        <v>151</v>
      </c>
      <c r="C35" s="295" t="s">
        <v>146</v>
      </c>
      <c r="D35" s="295" t="s">
        <v>147</v>
      </c>
      <c r="E35" s="295" t="s">
        <v>734</v>
      </c>
      <c r="F35" s="273" t="s">
        <v>148</v>
      </c>
      <c r="G35" s="274" t="s">
        <v>149</v>
      </c>
      <c r="H35" s="324"/>
      <c r="I35" s="285" t="s">
        <v>231</v>
      </c>
      <c r="J35" s="285">
        <v>500</v>
      </c>
      <c r="K35" s="285"/>
    </row>
    <row r="36" spans="1:11" ht="18.75">
      <c r="A36" s="294" t="s">
        <v>653</v>
      </c>
      <c r="B36" s="313" t="s">
        <v>155</v>
      </c>
      <c r="C36" s="295" t="s">
        <v>156</v>
      </c>
      <c r="D36" s="295" t="s">
        <v>103</v>
      </c>
      <c r="E36" s="295" t="s">
        <v>734</v>
      </c>
      <c r="F36" s="273" t="s">
        <v>157</v>
      </c>
      <c r="G36" s="326" t="s">
        <v>158</v>
      </c>
      <c r="H36" s="276" t="s">
        <v>159</v>
      </c>
      <c r="I36" s="285" t="s">
        <v>231</v>
      </c>
      <c r="J36" s="278">
        <v>416</v>
      </c>
      <c r="K36" s="278"/>
    </row>
    <row r="37" spans="1:11" ht="18.75">
      <c r="A37" s="294" t="s">
        <v>654</v>
      </c>
      <c r="B37" s="313" t="s">
        <v>165</v>
      </c>
      <c r="C37" s="307" t="s">
        <v>114</v>
      </c>
      <c r="D37" s="295" t="s">
        <v>163</v>
      </c>
      <c r="E37" s="295" t="s">
        <v>734</v>
      </c>
      <c r="F37" s="273"/>
      <c r="G37" s="326" t="s">
        <v>164</v>
      </c>
      <c r="H37" s="324"/>
      <c r="I37" s="285" t="s">
        <v>231</v>
      </c>
      <c r="J37" s="278">
        <v>347</v>
      </c>
      <c r="K37" s="278"/>
    </row>
    <row r="38" spans="1:11" ht="18.75">
      <c r="A38" s="294" t="s">
        <v>655</v>
      </c>
      <c r="B38" s="313" t="s">
        <v>169</v>
      </c>
      <c r="C38" s="295" t="s">
        <v>205</v>
      </c>
      <c r="D38" s="295" t="s">
        <v>139</v>
      </c>
      <c r="E38" s="295" t="s">
        <v>734</v>
      </c>
      <c r="F38" s="273" t="s">
        <v>206</v>
      </c>
      <c r="G38" s="326" t="s">
        <v>207</v>
      </c>
      <c r="H38" s="324"/>
      <c r="I38" s="285" t="s">
        <v>231</v>
      </c>
      <c r="J38" s="278">
        <v>977</v>
      </c>
      <c r="K38" s="278"/>
    </row>
    <row r="39" spans="1:11" ht="18.75">
      <c r="A39" s="294" t="s">
        <v>656</v>
      </c>
      <c r="B39" s="299" t="s">
        <v>170</v>
      </c>
      <c r="C39" s="299" t="s">
        <v>171</v>
      </c>
      <c r="D39" s="295" t="s">
        <v>172</v>
      </c>
      <c r="E39" s="295" t="s">
        <v>734</v>
      </c>
      <c r="F39" s="273" t="s">
        <v>173</v>
      </c>
      <c r="G39" s="329"/>
      <c r="H39" s="324"/>
      <c r="I39" s="285" t="s">
        <v>231</v>
      </c>
      <c r="J39" s="278">
        <v>405</v>
      </c>
      <c r="K39" s="278"/>
    </row>
    <row r="40" spans="1:11" ht="18.75">
      <c r="A40" s="294" t="s">
        <v>485</v>
      </c>
      <c r="B40" s="313" t="s">
        <v>181</v>
      </c>
      <c r="C40" s="295" t="s">
        <v>178</v>
      </c>
      <c r="D40" s="295" t="s">
        <v>139</v>
      </c>
      <c r="E40" s="295" t="s">
        <v>734</v>
      </c>
      <c r="F40" s="273" t="s">
        <v>179</v>
      </c>
      <c r="G40" s="326" t="s">
        <v>180</v>
      </c>
      <c r="H40" s="324"/>
      <c r="I40" s="285" t="s">
        <v>231</v>
      </c>
      <c r="J40" s="278">
        <v>232</v>
      </c>
      <c r="K40" s="278"/>
    </row>
    <row r="41" spans="1:11" ht="18.75">
      <c r="A41" s="294" t="s">
        <v>657</v>
      </c>
      <c r="B41" s="313" t="s">
        <v>188</v>
      </c>
      <c r="C41" s="295" t="s">
        <v>200</v>
      </c>
      <c r="D41" s="295" t="s">
        <v>201</v>
      </c>
      <c r="E41" s="295" t="s">
        <v>734</v>
      </c>
      <c r="F41" s="273" t="s">
        <v>202</v>
      </c>
      <c r="G41" s="326" t="s">
        <v>203</v>
      </c>
      <c r="H41" s="324"/>
      <c r="I41" s="285" t="s">
        <v>231</v>
      </c>
      <c r="J41" s="278">
        <v>180</v>
      </c>
      <c r="K41" s="278"/>
    </row>
    <row r="42" spans="1:11" ht="18.75">
      <c r="A42" s="294" t="s">
        <v>658</v>
      </c>
      <c r="B42" s="313" t="s">
        <v>194</v>
      </c>
      <c r="C42" s="295" t="s">
        <v>195</v>
      </c>
      <c r="D42" s="295" t="s">
        <v>147</v>
      </c>
      <c r="E42" s="295" t="s">
        <v>734</v>
      </c>
      <c r="F42" s="273" t="s">
        <v>196</v>
      </c>
      <c r="G42" s="326" t="s">
        <v>197</v>
      </c>
      <c r="H42" s="324"/>
      <c r="I42" s="285" t="s">
        <v>231</v>
      </c>
      <c r="J42" s="278">
        <v>540</v>
      </c>
      <c r="K42" s="278"/>
    </row>
    <row r="43" spans="1:11" ht="18.75">
      <c r="A43" s="294" t="s">
        <v>659</v>
      </c>
      <c r="B43" s="313" t="s">
        <v>834</v>
      </c>
      <c r="C43" s="273" t="s">
        <v>114</v>
      </c>
      <c r="D43" s="273" t="s">
        <v>855</v>
      </c>
      <c r="E43" s="273" t="s">
        <v>734</v>
      </c>
      <c r="F43" s="273" t="s">
        <v>856</v>
      </c>
      <c r="G43" s="326" t="s">
        <v>857</v>
      </c>
      <c r="H43" s="324"/>
      <c r="I43" s="285" t="s">
        <v>858</v>
      </c>
      <c r="J43" s="285">
        <v>585</v>
      </c>
      <c r="K43" s="285"/>
    </row>
    <row r="44" spans="1:11" ht="18.75">
      <c r="A44" s="294" t="s">
        <v>660</v>
      </c>
      <c r="B44" s="313" t="s">
        <v>676</v>
      </c>
      <c r="C44" s="295" t="s">
        <v>227</v>
      </c>
      <c r="D44" s="295" t="s">
        <v>222</v>
      </c>
      <c r="E44" s="295" t="s">
        <v>222</v>
      </c>
      <c r="F44" s="273" t="s">
        <v>228</v>
      </c>
      <c r="G44" s="326" t="s">
        <v>229</v>
      </c>
      <c r="H44" s="273" t="s">
        <v>230</v>
      </c>
      <c r="I44" s="285" t="s">
        <v>231</v>
      </c>
      <c r="J44" s="278">
        <v>1359</v>
      </c>
      <c r="K44" s="278"/>
    </row>
    <row r="45" spans="1:11" ht="18.75">
      <c r="A45" s="294" t="s">
        <v>661</v>
      </c>
      <c r="B45" s="313" t="s">
        <v>677</v>
      </c>
      <c r="C45" s="295" t="s">
        <v>232</v>
      </c>
      <c r="D45" s="295" t="s">
        <v>217</v>
      </c>
      <c r="E45" s="295" t="s">
        <v>222</v>
      </c>
      <c r="F45" s="279" t="s">
        <v>233</v>
      </c>
      <c r="G45" s="326" t="s">
        <v>234</v>
      </c>
      <c r="H45" s="330"/>
      <c r="I45" s="285" t="s">
        <v>231</v>
      </c>
      <c r="J45" s="278">
        <v>1239</v>
      </c>
      <c r="K45" s="278"/>
    </row>
    <row r="46" spans="1:11" ht="18.75">
      <c r="A46" s="294" t="s">
        <v>662</v>
      </c>
      <c r="B46" s="313" t="s">
        <v>678</v>
      </c>
      <c r="C46" s="295" t="s">
        <v>235</v>
      </c>
      <c r="D46" s="295" t="s">
        <v>236</v>
      </c>
      <c r="E46" s="295" t="s">
        <v>222</v>
      </c>
      <c r="F46" s="273">
        <v>811301555</v>
      </c>
      <c r="G46" s="326" t="s">
        <v>237</v>
      </c>
      <c r="H46" s="276" t="s">
        <v>238</v>
      </c>
      <c r="I46" s="285" t="s">
        <v>231</v>
      </c>
      <c r="J46" s="278">
        <v>900</v>
      </c>
      <c r="K46" s="278"/>
    </row>
    <row r="47" spans="1:11" ht="18.75">
      <c r="A47" s="294" t="s">
        <v>663</v>
      </c>
      <c r="B47" s="313" t="s">
        <v>679</v>
      </c>
      <c r="C47" s="295" t="s">
        <v>239</v>
      </c>
      <c r="D47" s="295" t="s">
        <v>240</v>
      </c>
      <c r="E47" s="295" t="s">
        <v>222</v>
      </c>
      <c r="F47" s="273" t="s">
        <v>241</v>
      </c>
      <c r="G47" s="326" t="s">
        <v>242</v>
      </c>
      <c r="H47" s="276" t="s">
        <v>243</v>
      </c>
      <c r="I47" s="285" t="s">
        <v>231</v>
      </c>
      <c r="J47" s="278">
        <v>840</v>
      </c>
      <c r="K47" s="278"/>
    </row>
    <row r="48" spans="1:11" ht="18.75">
      <c r="A48" s="294" t="s">
        <v>664</v>
      </c>
      <c r="B48" s="313" t="s">
        <v>680</v>
      </c>
      <c r="C48" s="295" t="s">
        <v>244</v>
      </c>
      <c r="D48" s="295" t="s">
        <v>236</v>
      </c>
      <c r="E48" s="295" t="s">
        <v>222</v>
      </c>
      <c r="F48" s="273" t="s">
        <v>245</v>
      </c>
      <c r="G48" s="331"/>
      <c r="H48" s="314" t="s">
        <v>869</v>
      </c>
      <c r="I48" s="285" t="s">
        <v>247</v>
      </c>
      <c r="J48" s="278">
        <v>700</v>
      </c>
      <c r="K48" s="278"/>
    </row>
    <row r="49" spans="1:11" ht="18.75">
      <c r="A49" s="294" t="s">
        <v>665</v>
      </c>
      <c r="B49" s="313" t="s">
        <v>681</v>
      </c>
      <c r="C49" s="295" t="s">
        <v>248</v>
      </c>
      <c r="D49" s="305" t="s">
        <v>222</v>
      </c>
      <c r="E49" s="295" t="s">
        <v>222</v>
      </c>
      <c r="F49" s="283" t="s">
        <v>249</v>
      </c>
      <c r="G49" s="326" t="s">
        <v>250</v>
      </c>
      <c r="H49" s="330"/>
      <c r="I49" s="336" t="s">
        <v>251</v>
      </c>
      <c r="J49" s="289">
        <v>147</v>
      </c>
      <c r="K49" s="289"/>
    </row>
    <row r="50" spans="1:11" ht="18.75">
      <c r="A50" s="294" t="s">
        <v>666</v>
      </c>
      <c r="B50" s="313" t="s">
        <v>682</v>
      </c>
      <c r="C50" s="295" t="s">
        <v>252</v>
      </c>
      <c r="D50" s="305" t="s">
        <v>240</v>
      </c>
      <c r="E50" s="295" t="s">
        <v>222</v>
      </c>
      <c r="F50" s="283" t="s">
        <v>253</v>
      </c>
      <c r="G50" s="326" t="s">
        <v>254</v>
      </c>
      <c r="H50" s="330"/>
      <c r="I50" s="336" t="s">
        <v>231</v>
      </c>
      <c r="J50" s="289">
        <v>358</v>
      </c>
      <c r="K50" s="289"/>
    </row>
    <row r="51" spans="1:11" ht="18.75">
      <c r="A51" s="294" t="s">
        <v>667</v>
      </c>
      <c r="B51" s="313" t="s">
        <v>683</v>
      </c>
      <c r="C51" s="295" t="s">
        <v>281</v>
      </c>
      <c r="D51" s="295" t="s">
        <v>282</v>
      </c>
      <c r="E51" s="295" t="s">
        <v>286</v>
      </c>
      <c r="F51" s="273" t="s">
        <v>283</v>
      </c>
      <c r="G51" s="328" t="s">
        <v>284</v>
      </c>
      <c r="H51" s="330"/>
      <c r="I51" s="285" t="s">
        <v>231</v>
      </c>
      <c r="J51" s="278">
        <v>515</v>
      </c>
      <c r="K51" s="278"/>
    </row>
    <row r="52" spans="1:11" ht="18.75">
      <c r="A52" s="294" t="s">
        <v>668</v>
      </c>
      <c r="B52" s="313" t="s">
        <v>684</v>
      </c>
      <c r="C52" s="295" t="s">
        <v>285</v>
      </c>
      <c r="D52" s="295" t="s">
        <v>286</v>
      </c>
      <c r="E52" s="295" t="s">
        <v>286</v>
      </c>
      <c r="F52" s="273" t="s">
        <v>287</v>
      </c>
      <c r="G52" s="328" t="s">
        <v>288</v>
      </c>
      <c r="H52" s="276" t="s">
        <v>289</v>
      </c>
      <c r="I52" s="285" t="s">
        <v>231</v>
      </c>
      <c r="J52" s="278">
        <v>1270</v>
      </c>
      <c r="K52" s="278"/>
    </row>
    <row r="53" spans="1:11" ht="18.75">
      <c r="A53" s="294" t="s">
        <v>669</v>
      </c>
      <c r="B53" s="290" t="s">
        <v>685</v>
      </c>
      <c r="C53" s="295" t="s">
        <v>290</v>
      </c>
      <c r="D53" s="295" t="s">
        <v>291</v>
      </c>
      <c r="E53" s="295" t="s">
        <v>286</v>
      </c>
      <c r="F53" s="273" t="s">
        <v>292</v>
      </c>
      <c r="G53" s="328" t="s">
        <v>293</v>
      </c>
      <c r="H53" s="330"/>
      <c r="I53" s="285" t="s">
        <v>231</v>
      </c>
      <c r="J53" s="278">
        <v>900</v>
      </c>
      <c r="K53" s="278"/>
    </row>
    <row r="54" spans="1:11" ht="18.75">
      <c r="A54" s="294" t="s">
        <v>674</v>
      </c>
      <c r="B54" s="313" t="s">
        <v>686</v>
      </c>
      <c r="C54" s="295" t="s">
        <v>294</v>
      </c>
      <c r="D54" s="295" t="s">
        <v>295</v>
      </c>
      <c r="E54" s="295" t="s">
        <v>286</v>
      </c>
      <c r="F54" s="273" t="s">
        <v>296</v>
      </c>
      <c r="G54" s="328" t="s">
        <v>297</v>
      </c>
      <c r="H54" s="330"/>
      <c r="I54" s="285" t="s">
        <v>231</v>
      </c>
      <c r="J54" s="278">
        <v>400</v>
      </c>
      <c r="K54" s="278"/>
    </row>
    <row r="55" spans="1:11" ht="18.75">
      <c r="A55" s="294" t="s">
        <v>675</v>
      </c>
      <c r="B55" s="313" t="s">
        <v>687</v>
      </c>
      <c r="C55" s="295" t="s">
        <v>298</v>
      </c>
      <c r="D55" s="295" t="s">
        <v>286</v>
      </c>
      <c r="E55" s="295" t="s">
        <v>286</v>
      </c>
      <c r="F55" s="273" t="s">
        <v>299</v>
      </c>
      <c r="G55" s="328" t="s">
        <v>300</v>
      </c>
      <c r="H55" s="276" t="s">
        <v>301</v>
      </c>
      <c r="I55" s="285" t="s">
        <v>231</v>
      </c>
      <c r="J55" s="278">
        <v>211</v>
      </c>
      <c r="K55" s="278"/>
    </row>
    <row r="56" spans="1:11" ht="18.75">
      <c r="A56" s="294" t="s">
        <v>695</v>
      </c>
      <c r="B56" s="313" t="s">
        <v>688</v>
      </c>
      <c r="C56" s="295" t="s">
        <v>302</v>
      </c>
      <c r="D56" s="295" t="s">
        <v>303</v>
      </c>
      <c r="E56" s="295" t="s">
        <v>286</v>
      </c>
      <c r="F56" s="273" t="s">
        <v>304</v>
      </c>
      <c r="G56" s="328" t="s">
        <v>305</v>
      </c>
      <c r="H56" s="324"/>
      <c r="I56" s="285" t="s">
        <v>306</v>
      </c>
      <c r="J56" s="278">
        <v>99</v>
      </c>
      <c r="K56" s="278"/>
    </row>
    <row r="57" spans="1:11" ht="18.75">
      <c r="A57" s="294" t="s">
        <v>696</v>
      </c>
      <c r="B57" s="313" t="s">
        <v>689</v>
      </c>
      <c r="C57" s="295" t="s">
        <v>294</v>
      </c>
      <c r="D57" s="295" t="s">
        <v>286</v>
      </c>
      <c r="E57" s="295" t="s">
        <v>286</v>
      </c>
      <c r="F57" s="273" t="s">
        <v>307</v>
      </c>
      <c r="G57" s="274" t="s">
        <v>308</v>
      </c>
      <c r="H57" s="324"/>
      <c r="I57" s="285" t="s">
        <v>231</v>
      </c>
      <c r="J57" s="278">
        <v>1350</v>
      </c>
      <c r="K57" s="278"/>
    </row>
    <row r="58" spans="1:11" ht="18.75">
      <c r="A58" s="294" t="s">
        <v>697</v>
      </c>
      <c r="B58" s="313" t="s">
        <v>690</v>
      </c>
      <c r="C58" s="295" t="s">
        <v>294</v>
      </c>
      <c r="D58" s="295" t="s">
        <v>303</v>
      </c>
      <c r="E58" s="295" t="s">
        <v>286</v>
      </c>
      <c r="F58" s="273" t="s">
        <v>309</v>
      </c>
      <c r="G58" s="328" t="s">
        <v>310</v>
      </c>
      <c r="H58" s="330"/>
      <c r="I58" s="285" t="s">
        <v>231</v>
      </c>
      <c r="J58" s="278">
        <v>405</v>
      </c>
      <c r="K58" s="278"/>
    </row>
    <row r="59" spans="1:11" ht="18.75">
      <c r="A59" s="294" t="s">
        <v>484</v>
      </c>
      <c r="B59" s="320" t="s">
        <v>362</v>
      </c>
      <c r="C59" s="295">
        <v>225</v>
      </c>
      <c r="D59" s="305" t="s">
        <v>339</v>
      </c>
      <c r="E59" s="305" t="s">
        <v>358</v>
      </c>
      <c r="F59" s="283" t="s">
        <v>363</v>
      </c>
      <c r="G59" s="326" t="s">
        <v>364</v>
      </c>
      <c r="H59" s="330"/>
      <c r="I59" s="336" t="s">
        <v>365</v>
      </c>
      <c r="J59" s="289">
        <v>734</v>
      </c>
      <c r="K59" s="289"/>
    </row>
    <row r="60" spans="1:11" ht="18.75">
      <c r="A60" s="294" t="s">
        <v>698</v>
      </c>
      <c r="B60" s="320" t="s">
        <v>366</v>
      </c>
      <c r="C60" s="295">
        <v>148</v>
      </c>
      <c r="D60" s="305" t="s">
        <v>367</v>
      </c>
      <c r="E60" s="305" t="s">
        <v>358</v>
      </c>
      <c r="F60" s="283" t="s">
        <v>368</v>
      </c>
      <c r="G60" s="326" t="s">
        <v>369</v>
      </c>
      <c r="H60" s="275" t="s">
        <v>370</v>
      </c>
      <c r="I60" s="336" t="s">
        <v>365</v>
      </c>
      <c r="J60" s="289">
        <v>847</v>
      </c>
      <c r="K60" s="289"/>
    </row>
    <row r="61" spans="1:11" ht="18.75">
      <c r="A61" s="294" t="s">
        <v>699</v>
      </c>
      <c r="B61" s="320" t="s">
        <v>371</v>
      </c>
      <c r="C61" s="295">
        <v>87</v>
      </c>
      <c r="D61" s="305" t="s">
        <v>372</v>
      </c>
      <c r="E61" s="305" t="s">
        <v>358</v>
      </c>
      <c r="F61" s="283" t="s">
        <v>373</v>
      </c>
      <c r="G61" s="326" t="s">
        <v>374</v>
      </c>
      <c r="H61" s="330"/>
      <c r="I61" s="336" t="s">
        <v>375</v>
      </c>
      <c r="J61" s="289">
        <v>185</v>
      </c>
      <c r="K61" s="289"/>
    </row>
    <row r="62" spans="1:11" ht="18.75">
      <c r="A62" s="294" t="s">
        <v>700</v>
      </c>
      <c r="B62" s="320" t="s">
        <v>376</v>
      </c>
      <c r="C62" s="295" t="s">
        <v>377</v>
      </c>
      <c r="D62" s="305" t="s">
        <v>358</v>
      </c>
      <c r="E62" s="305" t="s">
        <v>358</v>
      </c>
      <c r="F62" s="283" t="s">
        <v>378</v>
      </c>
      <c r="G62" s="326" t="s">
        <v>379</v>
      </c>
      <c r="H62" s="276" t="s">
        <v>380</v>
      </c>
      <c r="I62" s="336" t="s">
        <v>365</v>
      </c>
      <c r="J62" s="289">
        <v>732</v>
      </c>
      <c r="K62" s="289"/>
    </row>
    <row r="63" spans="1:11" ht="18.75">
      <c r="A63" s="294" t="s">
        <v>701</v>
      </c>
      <c r="B63" s="313" t="s">
        <v>458</v>
      </c>
      <c r="C63" s="295" t="s">
        <v>428</v>
      </c>
      <c r="D63" s="295" t="s">
        <v>408</v>
      </c>
      <c r="E63" s="295" t="s">
        <v>408</v>
      </c>
      <c r="F63" s="273" t="s">
        <v>768</v>
      </c>
      <c r="G63" s="328" t="s">
        <v>429</v>
      </c>
      <c r="H63" s="276" t="s">
        <v>430</v>
      </c>
      <c r="I63" s="285" t="s">
        <v>231</v>
      </c>
      <c r="J63" s="278">
        <v>3624</v>
      </c>
      <c r="K63" s="278"/>
    </row>
    <row r="64" spans="1:11" ht="18.75">
      <c r="A64" s="294" t="s">
        <v>702</v>
      </c>
      <c r="B64" s="313" t="s">
        <v>459</v>
      </c>
      <c r="C64" s="295" t="s">
        <v>47</v>
      </c>
      <c r="D64" s="295" t="s">
        <v>424</v>
      </c>
      <c r="E64" s="295" t="s">
        <v>408</v>
      </c>
      <c r="F64" s="273" t="s">
        <v>769</v>
      </c>
      <c r="G64" s="328" t="s">
        <v>431</v>
      </c>
      <c r="H64" s="332"/>
      <c r="I64" s="285" t="s">
        <v>231</v>
      </c>
      <c r="J64" s="278">
        <v>621</v>
      </c>
      <c r="K64" s="278"/>
    </row>
    <row r="65" spans="1:11" ht="18.75">
      <c r="A65" s="294" t="s">
        <v>703</v>
      </c>
      <c r="B65" s="305" t="s">
        <v>691</v>
      </c>
      <c r="C65" s="295" t="s">
        <v>464</v>
      </c>
      <c r="D65" s="305" t="s">
        <v>465</v>
      </c>
      <c r="E65" s="305" t="s">
        <v>738</v>
      </c>
      <c r="F65" s="283" t="s">
        <v>466</v>
      </c>
      <c r="G65" s="326" t="s">
        <v>467</v>
      </c>
      <c r="H65" s="330"/>
      <c r="I65" s="278" t="s">
        <v>231</v>
      </c>
      <c r="J65" s="278">
        <v>256</v>
      </c>
      <c r="K65" s="278"/>
    </row>
    <row r="66" spans="1:11" ht="18.75">
      <c r="A66" s="294" t="s">
        <v>704</v>
      </c>
      <c r="B66" s="305" t="s">
        <v>692</v>
      </c>
      <c r="C66" s="295" t="s">
        <v>468</v>
      </c>
      <c r="D66" s="305" t="s">
        <v>469</v>
      </c>
      <c r="E66" s="305" t="s">
        <v>738</v>
      </c>
      <c r="F66" s="283" t="s">
        <v>470</v>
      </c>
      <c r="G66" s="326" t="s">
        <v>471</v>
      </c>
      <c r="H66" s="330"/>
      <c r="I66" s="278" t="s">
        <v>472</v>
      </c>
      <c r="J66" s="278">
        <v>174</v>
      </c>
      <c r="K66" s="278"/>
    </row>
    <row r="67" spans="1:11" ht="18.75">
      <c r="A67" s="294" t="s">
        <v>705</v>
      </c>
      <c r="B67" s="302" t="s">
        <v>492</v>
      </c>
      <c r="C67" s="321" t="s">
        <v>493</v>
      </c>
      <c r="D67" s="302" t="s">
        <v>488</v>
      </c>
      <c r="E67" s="302" t="s">
        <v>736</v>
      </c>
      <c r="F67" s="281" t="s">
        <v>494</v>
      </c>
      <c r="G67" s="333" t="s">
        <v>495</v>
      </c>
      <c r="H67" s="281" t="s">
        <v>496</v>
      </c>
      <c r="I67" s="285" t="s">
        <v>231</v>
      </c>
      <c r="J67" s="289">
        <v>1123</v>
      </c>
      <c r="K67" s="289"/>
    </row>
    <row r="68" spans="1:11" ht="18.75">
      <c r="A68" s="294" t="s">
        <v>706</v>
      </c>
      <c r="B68" s="313" t="s">
        <v>498</v>
      </c>
      <c r="C68" s="295"/>
      <c r="D68" s="295" t="s">
        <v>499</v>
      </c>
      <c r="E68" s="302" t="s">
        <v>736</v>
      </c>
      <c r="F68" s="273">
        <v>73538085</v>
      </c>
      <c r="G68" s="328" t="s">
        <v>500</v>
      </c>
      <c r="H68" s="324"/>
      <c r="I68" s="285" t="s">
        <v>306</v>
      </c>
      <c r="J68" s="278">
        <v>270</v>
      </c>
      <c r="K68" s="278"/>
    </row>
    <row r="69" spans="1:11" ht="18.75">
      <c r="A69" s="294" t="s">
        <v>707</v>
      </c>
      <c r="B69" s="313" t="s">
        <v>501</v>
      </c>
      <c r="C69" s="295" t="s">
        <v>502</v>
      </c>
      <c r="D69" s="295" t="s">
        <v>503</v>
      </c>
      <c r="E69" s="302" t="s">
        <v>736</v>
      </c>
      <c r="F69" s="273" t="s">
        <v>504</v>
      </c>
      <c r="G69" s="328" t="s">
        <v>505</v>
      </c>
      <c r="H69" s="324"/>
      <c r="I69" s="285" t="s">
        <v>231</v>
      </c>
      <c r="J69" s="278">
        <v>460</v>
      </c>
      <c r="K69" s="278"/>
    </row>
    <row r="70" spans="1:11" ht="18.75">
      <c r="A70" s="294" t="s">
        <v>708</v>
      </c>
      <c r="B70" s="313" t="s">
        <v>522</v>
      </c>
      <c r="C70" s="295">
        <v>131</v>
      </c>
      <c r="D70" s="295" t="s">
        <v>506</v>
      </c>
      <c r="E70" s="302" t="s">
        <v>736</v>
      </c>
      <c r="F70" s="273" t="s">
        <v>507</v>
      </c>
      <c r="G70" s="328" t="s">
        <v>508</v>
      </c>
      <c r="H70" s="324"/>
      <c r="I70" s="285" t="s">
        <v>306</v>
      </c>
      <c r="J70" s="278">
        <v>315</v>
      </c>
      <c r="K70" s="278"/>
    </row>
    <row r="71" spans="1:11" ht="18.75">
      <c r="A71" s="294" t="s">
        <v>709</v>
      </c>
      <c r="B71" s="313" t="s">
        <v>530</v>
      </c>
      <c r="C71" s="295" t="s">
        <v>531</v>
      </c>
      <c r="D71" s="295" t="s">
        <v>532</v>
      </c>
      <c r="E71" s="295" t="s">
        <v>741</v>
      </c>
      <c r="F71" s="273" t="s">
        <v>533</v>
      </c>
      <c r="G71" s="274" t="s">
        <v>534</v>
      </c>
      <c r="H71" s="330"/>
      <c r="I71" s="285" t="s">
        <v>231</v>
      </c>
      <c r="J71" s="285">
        <v>360</v>
      </c>
      <c r="K71" s="285"/>
    </row>
    <row r="72" spans="1:11" ht="18.75">
      <c r="A72" s="294" t="s">
        <v>710</v>
      </c>
      <c r="B72" s="313" t="s">
        <v>535</v>
      </c>
      <c r="C72" s="295" t="s">
        <v>536</v>
      </c>
      <c r="D72" s="295" t="s">
        <v>527</v>
      </c>
      <c r="E72" s="295" t="s">
        <v>741</v>
      </c>
      <c r="F72" s="273" t="s">
        <v>537</v>
      </c>
      <c r="G72" s="274" t="s">
        <v>538</v>
      </c>
      <c r="H72" s="330"/>
      <c r="I72" s="285" t="s">
        <v>672</v>
      </c>
      <c r="J72" s="285">
        <v>1106</v>
      </c>
      <c r="K72" s="285"/>
    </row>
    <row r="73" spans="1:11" ht="18.75">
      <c r="A73" s="294" t="s">
        <v>711</v>
      </c>
      <c r="B73" s="313" t="s">
        <v>539</v>
      </c>
      <c r="C73" s="295" t="s">
        <v>540</v>
      </c>
      <c r="D73" s="295" t="s">
        <v>541</v>
      </c>
      <c r="E73" s="295" t="s">
        <v>741</v>
      </c>
      <c r="F73" s="273" t="s">
        <v>542</v>
      </c>
      <c r="G73" s="274" t="s">
        <v>543</v>
      </c>
      <c r="H73" s="273" t="s">
        <v>544</v>
      </c>
      <c r="I73" s="285" t="s">
        <v>231</v>
      </c>
      <c r="J73" s="285">
        <v>655</v>
      </c>
      <c r="K73" s="285"/>
    </row>
    <row r="74" spans="1:11" ht="18.75">
      <c r="A74" s="294" t="s">
        <v>712</v>
      </c>
      <c r="B74" s="313" t="s">
        <v>563</v>
      </c>
      <c r="C74" s="295" t="s">
        <v>564</v>
      </c>
      <c r="D74" s="295" t="s">
        <v>560</v>
      </c>
      <c r="E74" s="295" t="s">
        <v>560</v>
      </c>
      <c r="F74" s="273" t="s">
        <v>565</v>
      </c>
      <c r="G74" s="274" t="s">
        <v>566</v>
      </c>
      <c r="H74" s="273" t="s">
        <v>567</v>
      </c>
      <c r="I74" s="285" t="s">
        <v>231</v>
      </c>
      <c r="J74" s="285">
        <v>2975</v>
      </c>
      <c r="K74" s="285"/>
    </row>
    <row r="75" spans="1:11" ht="18.75">
      <c r="A75" s="294" t="s">
        <v>713</v>
      </c>
      <c r="B75" s="313" t="s">
        <v>568</v>
      </c>
      <c r="C75" s="295" t="s">
        <v>569</v>
      </c>
      <c r="D75" s="295" t="s">
        <v>560</v>
      </c>
      <c r="E75" s="295" t="s">
        <v>560</v>
      </c>
      <c r="F75" s="273" t="s">
        <v>570</v>
      </c>
      <c r="G75" s="334"/>
      <c r="H75" s="330"/>
      <c r="I75" s="285" t="s">
        <v>231</v>
      </c>
      <c r="J75" s="285">
        <v>500</v>
      </c>
      <c r="K75" s="285"/>
    </row>
    <row r="76" spans="1:11" ht="18.75">
      <c r="A76" s="294" t="s">
        <v>714</v>
      </c>
      <c r="B76" s="305" t="s">
        <v>592</v>
      </c>
      <c r="C76" s="295" t="s">
        <v>593</v>
      </c>
      <c r="D76" s="305" t="s">
        <v>583</v>
      </c>
      <c r="E76" s="305" t="s">
        <v>740</v>
      </c>
      <c r="F76" s="283" t="s">
        <v>594</v>
      </c>
      <c r="G76" s="326" t="s">
        <v>595</v>
      </c>
      <c r="H76" s="276" t="s">
        <v>585</v>
      </c>
      <c r="I76" s="278" t="s">
        <v>472</v>
      </c>
      <c r="J76" s="289">
        <v>4862</v>
      </c>
      <c r="K76" s="289"/>
    </row>
    <row r="77" spans="1:11" ht="18.75">
      <c r="A77" s="294" t="s">
        <v>715</v>
      </c>
      <c r="B77" s="305" t="s">
        <v>596</v>
      </c>
      <c r="C77" s="295" t="s">
        <v>597</v>
      </c>
      <c r="D77" s="310" t="s">
        <v>598</v>
      </c>
      <c r="E77" s="305" t="s">
        <v>740</v>
      </c>
      <c r="F77" s="283" t="s">
        <v>599</v>
      </c>
      <c r="G77" s="326" t="s">
        <v>600</v>
      </c>
      <c r="H77" s="330"/>
      <c r="I77" s="278" t="s">
        <v>472</v>
      </c>
      <c r="J77" s="289">
        <v>561</v>
      </c>
      <c r="K77" s="289"/>
    </row>
    <row r="78" spans="1:11" ht="18.75">
      <c r="A78" s="294" t="s">
        <v>716</v>
      </c>
      <c r="B78" s="305" t="s">
        <v>601</v>
      </c>
      <c r="C78" s="295" t="s">
        <v>602</v>
      </c>
      <c r="D78" s="305" t="s">
        <v>583</v>
      </c>
      <c r="E78" s="305" t="s">
        <v>740</v>
      </c>
      <c r="F78" s="283" t="s">
        <v>603</v>
      </c>
      <c r="G78" s="274" t="s">
        <v>604</v>
      </c>
      <c r="H78" s="330"/>
      <c r="I78" s="278" t="s">
        <v>472</v>
      </c>
      <c r="J78" s="289">
        <v>533</v>
      </c>
      <c r="K78" s="289"/>
    </row>
    <row r="79" spans="1:11" ht="18.75">
      <c r="A79" s="294" t="s">
        <v>717</v>
      </c>
      <c r="B79" s="305" t="s">
        <v>605</v>
      </c>
      <c r="C79" s="295" t="s">
        <v>606</v>
      </c>
      <c r="D79" s="305" t="s">
        <v>607</v>
      </c>
      <c r="E79" s="305" t="s">
        <v>740</v>
      </c>
      <c r="F79" s="283" t="s">
        <v>608</v>
      </c>
      <c r="G79" s="274" t="s">
        <v>609</v>
      </c>
      <c r="H79" s="324"/>
      <c r="I79" s="278" t="s">
        <v>472</v>
      </c>
      <c r="J79" s="289">
        <v>289</v>
      </c>
      <c r="K79" s="289"/>
    </row>
    <row r="80" spans="1:11" ht="18.75">
      <c r="A80" s="294" t="s">
        <v>762</v>
      </c>
      <c r="B80" s="305" t="s">
        <v>611</v>
      </c>
      <c r="C80" s="295" t="s">
        <v>612</v>
      </c>
      <c r="D80" s="305" t="s">
        <v>583</v>
      </c>
      <c r="E80" s="305" t="s">
        <v>740</v>
      </c>
      <c r="F80" s="283" t="s">
        <v>613</v>
      </c>
      <c r="G80" s="334"/>
      <c r="H80" s="330"/>
      <c r="I80" s="278" t="s">
        <v>251</v>
      </c>
      <c r="J80" s="289">
        <v>69</v>
      </c>
      <c r="K80" s="289"/>
    </row>
    <row r="81" spans="1:11" ht="18.75">
      <c r="A81" s="294" t="s">
        <v>859</v>
      </c>
      <c r="B81" s="337" t="s">
        <v>721</v>
      </c>
      <c r="C81" s="295" t="s">
        <v>722</v>
      </c>
      <c r="D81" s="305" t="s">
        <v>723</v>
      </c>
      <c r="E81" s="305" t="s">
        <v>735</v>
      </c>
      <c r="F81" s="338" t="s">
        <v>724</v>
      </c>
      <c r="G81" s="326" t="s">
        <v>725</v>
      </c>
      <c r="H81" s="330"/>
      <c r="I81" s="336" t="s">
        <v>726</v>
      </c>
      <c r="J81" s="285">
        <v>850</v>
      </c>
      <c r="K81" s="285"/>
    </row>
    <row r="82" spans="1:11" ht="21">
      <c r="A82" s="294" t="s">
        <v>868</v>
      </c>
      <c r="B82" s="262" t="s">
        <v>833</v>
      </c>
      <c r="C82" s="265"/>
      <c r="D82" s="265" t="s">
        <v>866</v>
      </c>
      <c r="E82" s="265" t="s">
        <v>867</v>
      </c>
      <c r="F82" s="265"/>
      <c r="G82" s="265"/>
      <c r="H82" s="265"/>
      <c r="I82" s="325"/>
      <c r="J82" s="265"/>
      <c r="K82" s="265"/>
    </row>
  </sheetData>
  <sheetProtection/>
  <mergeCells count="11">
    <mergeCell ref="F4:F5"/>
    <mergeCell ref="G4:G5"/>
    <mergeCell ref="I4:I5"/>
    <mergeCell ref="K4:K5"/>
    <mergeCell ref="A1:K1"/>
    <mergeCell ref="A2:K2"/>
    <mergeCell ref="B3:G3"/>
    <mergeCell ref="A4:A5"/>
    <mergeCell ref="B4:B5"/>
    <mergeCell ref="C4:D4"/>
    <mergeCell ref="E4:E5"/>
  </mergeCells>
  <hyperlinks>
    <hyperlink ref="G6" r:id="rId1" display="ch20081@windowslive.com"/>
    <hyperlink ref="G7" r:id="rId2" display="pv_nara@hotmail.com"/>
    <hyperlink ref="H7" r:id="rId3" display="www.pvnara.com"/>
    <hyperlink ref="G8" r:id="rId4" display="RW_nara@hotmail.co.th"/>
    <hyperlink ref="G9" r:id="rId5" display="suansawan@windowslive.com"/>
    <hyperlink ref="G12" r:id="rId6" display="pipattaksin@live.com"/>
    <hyperlink ref="H12" r:id="rId7" display="WWW.ppts.ac.th"/>
    <hyperlink ref="G18" r:id="rId8" display="sawanwityakhan@gmail.com"/>
    <hyperlink ref="G13" r:id="rId9" display="anubunruso@hotmail.com"/>
    <hyperlink ref="H13" r:id="rId10" display="www.anubanrusoschool.com"/>
    <hyperlink ref="G14" r:id="rId11" display="rusowittaya@hotmail.com"/>
    <hyperlink ref="G17" r:id="rId12" display="darulanwar@hotmail.com"/>
    <hyperlink ref="G15" r:id="rId13" display="staffpatriya@hotmail.com"/>
    <hyperlink ref="H15" r:id="rId14" display="www.patriyaschool.ac.th"/>
    <hyperlink ref="G16" r:id="rId15" display="staffpatriya@hotmail.com"/>
    <hyperlink ref="H16" r:id="rId16" display="www.patriyaschool.ac.th"/>
    <hyperlink ref="G19" r:id="rId17" display="rungpung@thaimail.com"/>
    <hyperlink ref="G21" r:id="rId18" display="Bunyalarp@hotmail.com"/>
    <hyperlink ref="G24" r:id="rId19" display="tahfizulfurqan@yahoo.com"/>
    <hyperlink ref="H24" r:id="rId20" display="www.tahfizfurqan.com"/>
    <hyperlink ref="H21" r:id="rId21" display="www.Bunyalarp.com"/>
    <hyperlink ref="G20" r:id="rId22" display="Padungvit_09@hotmail.com"/>
    <hyperlink ref="G23" r:id="rId23" display="Decha_ksup@hotmail.com"/>
    <hyperlink ref="G22" r:id="rId24" display="Decha_ksup@hotmail.com"/>
    <hyperlink ref="G26" r:id="rId25" display="Anubansomtawil@hotmail.com"/>
    <hyperlink ref="G27" r:id="rId26" display="hasanee_yunuh@hotmail.com"/>
    <hyperlink ref="H29" r:id="rId27" display="www.ltsc.ac.th"/>
    <hyperlink ref="G30" r:id="rId28" display="charoensuksa2006@hotmail.com"/>
    <hyperlink ref="H30" r:id="rId29" display="www.cfs.or.th"/>
    <hyperlink ref="H19" r:id="rId30" display="www.rungpung.com"/>
    <hyperlink ref="G25" r:id="rId31" display="pn_padi@hotmail.com"/>
    <hyperlink ref="G31" r:id="rId32" display="tty1944@hotmail.com"/>
    <hyperlink ref="H11" r:id="rId33" display="www.opedy.net"/>
    <hyperlink ref="G33" r:id="rId34" display="webmaster@attarkiah.ac.th"/>
    <hyperlink ref="H33" r:id="rId35" display="http://www.attarkiah.ac.th"/>
    <hyperlink ref="G34" r:id="rId36" display="sukansart@hotmail,com"/>
    <hyperlink ref="G36" r:id="rId37" display="Narawitislmic@Gmail.com"/>
    <hyperlink ref="H36" r:id="rId38" display="www.narawitshool.com"/>
    <hyperlink ref="G37" r:id="rId39" display="assula2003@hotmail.com"/>
    <hyperlink ref="G40" r:id="rId40" display="toda.2009@hotmail.com"/>
    <hyperlink ref="G42" r:id="rId41" display="Dinniah08@hotmail.co.th"/>
    <hyperlink ref="G41" r:id="rId42" display="saniyatil@hotmail.com"/>
    <hyperlink ref="G38" r:id="rId43" display="Mudee1@hotmail.com"/>
    <hyperlink ref="G50" r:id="rId44" display="Mahad_bk@hotmail.com"/>
    <hyperlink ref="H47" r:id="rId45" display="http://www.drqan.ac.th"/>
    <hyperlink ref="G47" r:id="rId46" display="admin@drgan.ac.th"/>
    <hyperlink ref="G45" r:id="rId47" display="sman_mit@hotmail.com"/>
    <hyperlink ref="G49" r:id="rId48" display="mukhlis_kl@hotmail.com"/>
    <hyperlink ref="G44" r:id="rId49" display="akkarasart@hotmail.com"/>
    <hyperlink ref="G46" r:id="rId50" display="hasaniah1516@hotmail.com"/>
    <hyperlink ref="H46" r:id="rId51" display="www.hasaniah.ac.th"/>
    <hyperlink ref="G51" r:id="rId52" display="charernwittayanusorn@hotmail.com"/>
    <hyperlink ref="G55" r:id="rId53" display="banghim_do@hotmail.com"/>
    <hyperlink ref="G56" r:id="rId54" display="ice_zee8@hotmail.com"/>
    <hyperlink ref="H55" r:id="rId55" display="www.thamstampwitya.ac.th"/>
    <hyperlink ref="G58" r:id="rId56" display="Darasat@windowslive.com"/>
    <hyperlink ref="G54" r:id="rId57" display="charensat_school@hotmail.com"/>
    <hyperlink ref="G53" r:id="rId58" display="addiniah_islamiah@hotmail.com"/>
    <hyperlink ref="H52" r:id="rId59" display="www.siritham.ac.th"/>
    <hyperlink ref="G52" r:id="rId60" display="webmaster@siritham.ac.th"/>
    <hyperlink ref="G60" r:id="rId61" display="ibtida@hotmail.com"/>
    <hyperlink ref="H60" r:id="rId62" display="www.stks.or.th/ling/ibtida"/>
    <hyperlink ref="G61" r:id="rId63" display="D.R.L_nr@hotmail.co.th"/>
    <hyperlink ref="G62" r:id="rId64" display="tontanyong@yahoo.co.th"/>
    <hyperlink ref="H62" r:id="rId65" display="www.tongtanyong.ac.th"/>
    <hyperlink ref="G59" r:id="rId66" display="nahdah2010@gmail.com"/>
    <hyperlink ref="H63" r:id="rId67" display="www.saengtham.com"/>
    <hyperlink ref="G64" r:id="rId68" display="ndi.mn@hotmail.com"/>
    <hyperlink ref="G63" r:id="rId69" display="saengthamgolok@gmail.com"/>
    <hyperlink ref="G65" r:id="rId70" display="drm2493@hotmail.com"/>
    <hyperlink ref="G66" r:id="rId71" display="islamanusad@hotmail.com"/>
    <hyperlink ref="G67" r:id="rId72" display="ndtschool@hotmail.com"/>
    <hyperlink ref="G68" r:id="rId73" display="azsaadah@gmail.com"/>
    <hyperlink ref="G70" r:id="rId74" display="IW_KB@HOTMAIL.COM"/>
    <hyperlink ref="H76" r:id="rId75" display="www.ltsc.ac.th"/>
    <hyperlink ref="G76" r:id="rId76" display="info@daruss.ac.th "/>
    <hyperlink ref="G77" r:id="rId77" display="prateep_nara@hotmail.com"/>
    <hyperlink ref="G81" r:id="rId78" display="attawfikiah@hotmail.com"/>
    <hyperlink ref="G43" r:id="rId79" display="Islambarapa@hotmail.com"/>
    <hyperlink ref="H48" r:id="rId80" display="www.opedy.net/adul/"/>
    <hyperlink ref="G11" r:id="rId81" display="http://mail.live.com/?rru=compose%3faction%3dcompose%26to%3dfeerose_da1830%40hotmail.com&amp;ru=http%3a%2f%2fcid-40e91d85c2aafd74.profile.live.com%2fdetails%2f%3fContactId%3defcb8059-25fb-4862-b322-a52f4989c999%26ru%3dhttp%253a%252f%252fsn105w.snt105.mail.live.com%252fmail%252fContactMainLight.aspx%253fPage%253d2%2526ContactsSortBy%253dFileAs%2526n%253d1131052903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84"/>
  <legacyDrawing r:id="rId8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H33"/>
  <sheetViews>
    <sheetView zoomScale="97" zoomScaleNormal="97" workbookViewId="0" topLeftCell="A19">
      <selection activeCell="B33" sqref="B33:K33"/>
    </sheetView>
  </sheetViews>
  <sheetFormatPr defaultColWidth="9.140625" defaultRowHeight="12.75"/>
  <cols>
    <col min="1" max="1" width="4.00390625" style="133" customWidth="1"/>
    <col min="2" max="2" width="15.8515625" style="121" customWidth="1"/>
    <col min="3" max="3" width="19.421875" style="121" customWidth="1"/>
    <col min="4" max="4" width="8.8515625" style="146" customWidth="1"/>
    <col min="5" max="5" width="8.7109375" style="146" customWidth="1"/>
    <col min="6" max="6" width="12.7109375" style="121" customWidth="1"/>
    <col min="7" max="7" width="24.7109375" style="121" customWidth="1"/>
    <col min="8" max="8" width="21.421875" style="121" customWidth="1"/>
    <col min="9" max="9" width="8.140625" style="126" customWidth="1"/>
    <col min="10" max="10" width="6.28125" style="126" customWidth="1"/>
    <col min="11" max="11" width="7.8515625" style="121" customWidth="1"/>
    <col min="12" max="12" width="5.8515625" style="121" customWidth="1"/>
    <col min="13" max="13" width="6.28125" style="121" customWidth="1"/>
    <col min="14" max="14" width="5.28125" style="143" customWidth="1"/>
    <col min="15" max="15" width="16.57421875" style="143" customWidth="1"/>
    <col min="16" max="16" width="16.28125" style="143" customWidth="1"/>
    <col min="17" max="17" width="7.00390625" style="143" customWidth="1"/>
    <col min="18" max="18" width="6.8515625" style="121" customWidth="1"/>
    <col min="19" max="19" width="5.7109375" style="121" customWidth="1"/>
    <col min="20" max="21" width="5.8515625" style="143" customWidth="1"/>
    <col min="22" max="22" width="6.140625" style="143" customWidth="1"/>
    <col min="23" max="23" width="5.8515625" style="143" customWidth="1"/>
    <col min="24" max="24" width="6.57421875" style="143" customWidth="1"/>
    <col min="25" max="25" width="6.00390625" style="143" customWidth="1"/>
    <col min="26" max="26" width="5.28125" style="143" customWidth="1"/>
    <col min="27" max="27" width="6.140625" style="143" customWidth="1"/>
    <col min="28" max="28" width="5.7109375" style="143" customWidth="1"/>
    <col min="29" max="29" width="6.421875" style="143" customWidth="1"/>
    <col min="30" max="30" width="6.8515625" style="143" customWidth="1"/>
    <col min="31" max="31" width="7.140625" style="143" customWidth="1"/>
    <col min="32" max="32" width="6.28125" style="143" customWidth="1"/>
    <col min="33" max="33" width="5.421875" style="143" customWidth="1"/>
    <col min="34" max="86" width="9.140625" style="143" customWidth="1"/>
    <col min="87" max="16384" width="9.140625" style="121" customWidth="1"/>
  </cols>
  <sheetData>
    <row r="1" spans="1:86" ht="21.75">
      <c r="A1" s="936" t="s">
        <v>812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N1" s="121"/>
      <c r="O1" s="121"/>
      <c r="P1" s="121"/>
      <c r="Q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</row>
    <row r="2" spans="1:86" ht="21.75">
      <c r="A2" s="936" t="s">
        <v>813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N2" s="121"/>
      <c r="O2" s="121"/>
      <c r="P2" s="121"/>
      <c r="Q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</row>
    <row r="3" spans="1:86" ht="21.75">
      <c r="A3" s="126"/>
      <c r="B3" s="937"/>
      <c r="C3" s="937"/>
      <c r="D3" s="937"/>
      <c r="E3" s="937"/>
      <c r="F3" s="937"/>
      <c r="G3" s="937"/>
      <c r="H3" s="143"/>
      <c r="I3" s="259"/>
      <c r="J3" s="259"/>
      <c r="N3" s="121"/>
      <c r="O3" s="121"/>
      <c r="P3" s="121"/>
      <c r="Q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</row>
    <row r="4" spans="1:86" ht="18" customHeight="1">
      <c r="A4" s="938" t="s">
        <v>9</v>
      </c>
      <c r="B4" s="931" t="s">
        <v>10</v>
      </c>
      <c r="C4" s="940" t="s">
        <v>20</v>
      </c>
      <c r="D4" s="941"/>
      <c r="E4" s="931" t="s">
        <v>62</v>
      </c>
      <c r="F4" s="931" t="s">
        <v>13</v>
      </c>
      <c r="G4" s="931" t="s">
        <v>4</v>
      </c>
      <c r="H4" s="291" t="s">
        <v>5</v>
      </c>
      <c r="I4" s="942" t="s">
        <v>32</v>
      </c>
      <c r="J4" s="291" t="s">
        <v>819</v>
      </c>
      <c r="K4" s="935" t="s">
        <v>814</v>
      </c>
      <c r="L4" s="143"/>
      <c r="M4" s="143"/>
      <c r="R4" s="143"/>
      <c r="S4" s="143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</row>
    <row r="5" spans="1:86" ht="21.75">
      <c r="A5" s="939"/>
      <c r="B5" s="932"/>
      <c r="C5" s="292" t="s">
        <v>19</v>
      </c>
      <c r="D5" s="293" t="s">
        <v>52</v>
      </c>
      <c r="E5" s="932"/>
      <c r="F5" s="932"/>
      <c r="G5" s="932"/>
      <c r="H5" s="292" t="s">
        <v>26</v>
      </c>
      <c r="I5" s="943"/>
      <c r="J5" s="292" t="s">
        <v>15</v>
      </c>
      <c r="K5" s="935"/>
      <c r="L5" s="143"/>
      <c r="M5" s="143"/>
      <c r="R5" s="143"/>
      <c r="S5" s="143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</row>
    <row r="6" spans="1:86" ht="21.75">
      <c r="A6" s="294" t="s">
        <v>53</v>
      </c>
      <c r="B6" s="295" t="s">
        <v>101</v>
      </c>
      <c r="C6" s="295" t="s">
        <v>102</v>
      </c>
      <c r="D6" s="296" t="s">
        <v>103</v>
      </c>
      <c r="E6" s="296" t="s">
        <v>734</v>
      </c>
      <c r="F6" s="295" t="s">
        <v>104</v>
      </c>
      <c r="G6" s="275" t="s">
        <v>105</v>
      </c>
      <c r="H6" s="324"/>
      <c r="I6" s="297" t="s">
        <v>336</v>
      </c>
      <c r="J6" s="298"/>
      <c r="K6" s="295"/>
      <c r="L6" s="143"/>
      <c r="M6" s="143"/>
      <c r="R6" s="143"/>
      <c r="S6" s="143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</row>
    <row r="7" spans="1:86" ht="21.75">
      <c r="A7" s="294" t="s">
        <v>67</v>
      </c>
      <c r="B7" s="295" t="s">
        <v>116</v>
      </c>
      <c r="C7" s="295" t="s">
        <v>117</v>
      </c>
      <c r="D7" s="296" t="s">
        <v>103</v>
      </c>
      <c r="E7" s="296" t="s">
        <v>734</v>
      </c>
      <c r="F7" s="299" t="s">
        <v>120</v>
      </c>
      <c r="G7" s="275" t="s">
        <v>118</v>
      </c>
      <c r="H7" s="275" t="s">
        <v>119</v>
      </c>
      <c r="I7" s="300" t="s">
        <v>220</v>
      </c>
      <c r="J7" s="298"/>
      <c r="K7" s="295"/>
      <c r="L7" s="143"/>
      <c r="M7" s="143"/>
      <c r="R7" s="143"/>
      <c r="S7" s="143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</row>
    <row r="8" spans="1:86" ht="18.75">
      <c r="A8" s="294" t="s">
        <v>68</v>
      </c>
      <c r="B8" s="295" t="s">
        <v>122</v>
      </c>
      <c r="C8" s="295" t="s">
        <v>123</v>
      </c>
      <c r="D8" s="296" t="s">
        <v>103</v>
      </c>
      <c r="E8" s="296" t="s">
        <v>734</v>
      </c>
      <c r="F8" s="295" t="s">
        <v>124</v>
      </c>
      <c r="G8" s="275" t="s">
        <v>125</v>
      </c>
      <c r="H8" s="324"/>
      <c r="I8" s="300" t="s">
        <v>336</v>
      </c>
      <c r="J8" s="298"/>
      <c r="K8" s="295"/>
      <c r="L8" s="143"/>
      <c r="M8" s="143"/>
      <c r="R8" s="143"/>
      <c r="S8" s="143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</row>
    <row r="9" spans="1:86" ht="18.75">
      <c r="A9" s="294" t="s">
        <v>69</v>
      </c>
      <c r="B9" s="295" t="s">
        <v>185</v>
      </c>
      <c r="C9" s="295" t="s">
        <v>189</v>
      </c>
      <c r="D9" s="296" t="s">
        <v>103</v>
      </c>
      <c r="E9" s="296" t="s">
        <v>734</v>
      </c>
      <c r="F9" s="295" t="s">
        <v>190</v>
      </c>
      <c r="G9" s="275" t="s">
        <v>191</v>
      </c>
      <c r="H9" s="324"/>
      <c r="I9" s="300" t="s">
        <v>336</v>
      </c>
      <c r="J9" s="298"/>
      <c r="K9" s="295"/>
      <c r="L9" s="143"/>
      <c r="M9" s="143"/>
      <c r="R9" s="143"/>
      <c r="S9" s="143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</row>
    <row r="10" spans="1:11" s="143" customFormat="1" ht="18.75">
      <c r="A10" s="294" t="s">
        <v>70</v>
      </c>
      <c r="B10" s="295" t="s">
        <v>107</v>
      </c>
      <c r="C10" s="295" t="s">
        <v>111</v>
      </c>
      <c r="D10" s="301" t="s">
        <v>103</v>
      </c>
      <c r="E10" s="296" t="s">
        <v>734</v>
      </c>
      <c r="F10" s="302" t="s">
        <v>112</v>
      </c>
      <c r="G10" s="273" t="s">
        <v>113</v>
      </c>
      <c r="H10" s="324"/>
      <c r="I10" s="297" t="s">
        <v>336</v>
      </c>
      <c r="J10" s="303"/>
      <c r="K10" s="295"/>
    </row>
    <row r="11" spans="1:11" s="143" customFormat="1" ht="18.75" customHeight="1">
      <c r="A11" s="294" t="s">
        <v>87</v>
      </c>
      <c r="B11" s="295" t="s">
        <v>644</v>
      </c>
      <c r="C11" s="295" t="s">
        <v>216</v>
      </c>
      <c r="D11" s="304" t="s">
        <v>217</v>
      </c>
      <c r="E11" s="296" t="s">
        <v>222</v>
      </c>
      <c r="F11" s="305" t="s">
        <v>218</v>
      </c>
      <c r="G11" s="284" t="s">
        <v>219</v>
      </c>
      <c r="H11" s="314" t="s">
        <v>853</v>
      </c>
      <c r="I11" s="298" t="s">
        <v>220</v>
      </c>
      <c r="J11" s="298"/>
      <c r="K11" s="295"/>
    </row>
    <row r="12" spans="1:86" ht="18.75">
      <c r="A12" s="294" t="s">
        <v>88</v>
      </c>
      <c r="B12" s="295" t="s">
        <v>645</v>
      </c>
      <c r="C12" s="295" t="s">
        <v>221</v>
      </c>
      <c r="D12" s="296" t="s">
        <v>222</v>
      </c>
      <c r="E12" s="296" t="s">
        <v>222</v>
      </c>
      <c r="F12" s="295" t="s">
        <v>223</v>
      </c>
      <c r="G12" s="275" t="s">
        <v>224</v>
      </c>
      <c r="H12" s="275" t="s">
        <v>225</v>
      </c>
      <c r="I12" s="306" t="s">
        <v>226</v>
      </c>
      <c r="J12" s="298"/>
      <c r="K12" s="295"/>
      <c r="L12" s="143"/>
      <c r="M12" s="143"/>
      <c r="R12" s="143"/>
      <c r="S12" s="143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</row>
    <row r="13" spans="1:86" ht="18.75">
      <c r="A13" s="294" t="s">
        <v>89</v>
      </c>
      <c r="B13" s="305" t="s">
        <v>330</v>
      </c>
      <c r="C13" s="295" t="s">
        <v>331</v>
      </c>
      <c r="D13" s="304" t="s">
        <v>332</v>
      </c>
      <c r="E13" s="304" t="s">
        <v>358</v>
      </c>
      <c r="F13" s="305" t="s">
        <v>333</v>
      </c>
      <c r="G13" s="275" t="s">
        <v>334</v>
      </c>
      <c r="H13" s="275" t="s">
        <v>335</v>
      </c>
      <c r="I13" s="298" t="s">
        <v>336</v>
      </c>
      <c r="J13" s="306"/>
      <c r="K13" s="295"/>
      <c r="L13" s="143"/>
      <c r="M13" s="143"/>
      <c r="R13" s="143"/>
      <c r="S13" s="143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</row>
    <row r="14" spans="1:86" ht="18.75">
      <c r="A14" s="294" t="s">
        <v>90</v>
      </c>
      <c r="B14" s="305" t="s">
        <v>337</v>
      </c>
      <c r="C14" s="295" t="s">
        <v>338</v>
      </c>
      <c r="D14" s="304" t="s">
        <v>339</v>
      </c>
      <c r="E14" s="304" t="s">
        <v>358</v>
      </c>
      <c r="F14" s="305" t="s">
        <v>340</v>
      </c>
      <c r="G14" s="275" t="s">
        <v>341</v>
      </c>
      <c r="H14" s="324"/>
      <c r="I14" s="298" t="s">
        <v>336</v>
      </c>
      <c r="J14" s="306"/>
      <c r="K14" s="295"/>
      <c r="L14" s="143"/>
      <c r="M14" s="143"/>
      <c r="R14" s="143"/>
      <c r="S14" s="143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</row>
    <row r="15" spans="1:86" ht="18.75">
      <c r="A15" s="294" t="s">
        <v>91</v>
      </c>
      <c r="B15" s="305" t="s">
        <v>342</v>
      </c>
      <c r="C15" s="295" t="s">
        <v>343</v>
      </c>
      <c r="D15" s="304" t="s">
        <v>339</v>
      </c>
      <c r="E15" s="304" t="s">
        <v>358</v>
      </c>
      <c r="F15" s="305" t="s">
        <v>344</v>
      </c>
      <c r="G15" s="275" t="s">
        <v>345</v>
      </c>
      <c r="H15" s="275" t="s">
        <v>346</v>
      </c>
      <c r="I15" s="298" t="s">
        <v>347</v>
      </c>
      <c r="J15" s="306"/>
      <c r="K15" s="295"/>
      <c r="L15" s="143"/>
      <c r="M15" s="143"/>
      <c r="R15" s="143"/>
      <c r="S15" s="143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</row>
    <row r="16" spans="1:86" ht="18.75">
      <c r="A16" s="294" t="s">
        <v>92</v>
      </c>
      <c r="B16" s="305" t="s">
        <v>348</v>
      </c>
      <c r="C16" s="295" t="s">
        <v>349</v>
      </c>
      <c r="D16" s="304" t="s">
        <v>339</v>
      </c>
      <c r="E16" s="304" t="s">
        <v>358</v>
      </c>
      <c r="F16" s="305" t="s">
        <v>350</v>
      </c>
      <c r="G16" s="275" t="s">
        <v>345</v>
      </c>
      <c r="H16" s="275" t="s">
        <v>346</v>
      </c>
      <c r="I16" s="298" t="s">
        <v>226</v>
      </c>
      <c r="J16" s="306"/>
      <c r="K16" s="295"/>
      <c r="L16" s="143"/>
      <c r="M16" s="143"/>
      <c r="R16" s="143"/>
      <c r="S16" s="143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</row>
    <row r="17" spans="1:86" ht="18.75">
      <c r="A17" s="294" t="s">
        <v>210</v>
      </c>
      <c r="B17" s="305" t="s">
        <v>351</v>
      </c>
      <c r="C17" s="295" t="s">
        <v>352</v>
      </c>
      <c r="D17" s="304" t="s">
        <v>353</v>
      </c>
      <c r="E17" s="304" t="s">
        <v>358</v>
      </c>
      <c r="F17" s="305" t="s">
        <v>354</v>
      </c>
      <c r="G17" s="275" t="s">
        <v>355</v>
      </c>
      <c r="H17" s="324"/>
      <c r="I17" s="298" t="s">
        <v>336</v>
      </c>
      <c r="J17" s="306"/>
      <c r="K17" s="295"/>
      <c r="L17" s="143"/>
      <c r="M17" s="143"/>
      <c r="R17" s="143"/>
      <c r="S17" s="143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</row>
    <row r="18" spans="1:86" ht="18.75">
      <c r="A18" s="294" t="s">
        <v>211</v>
      </c>
      <c r="B18" s="305" t="s">
        <v>356</v>
      </c>
      <c r="C18" s="295" t="s">
        <v>357</v>
      </c>
      <c r="D18" s="304" t="s">
        <v>358</v>
      </c>
      <c r="E18" s="304" t="s">
        <v>358</v>
      </c>
      <c r="F18" s="305" t="s">
        <v>359</v>
      </c>
      <c r="G18" s="275" t="s">
        <v>360</v>
      </c>
      <c r="H18" s="324"/>
      <c r="I18" s="298" t="s">
        <v>361</v>
      </c>
      <c r="J18" s="306"/>
      <c r="K18" s="295"/>
      <c r="L18" s="143"/>
      <c r="M18" s="143"/>
      <c r="R18" s="143"/>
      <c r="S18" s="143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</row>
    <row r="19" spans="1:86" ht="18.75">
      <c r="A19" s="294" t="s">
        <v>212</v>
      </c>
      <c r="B19" s="295" t="s">
        <v>452</v>
      </c>
      <c r="C19" s="295" t="s">
        <v>407</v>
      </c>
      <c r="D19" s="296" t="s">
        <v>408</v>
      </c>
      <c r="E19" s="296" t="s">
        <v>408</v>
      </c>
      <c r="F19" s="295" t="s">
        <v>770</v>
      </c>
      <c r="G19" s="276" t="s">
        <v>409</v>
      </c>
      <c r="H19" s="275" t="s">
        <v>410</v>
      </c>
      <c r="I19" s="306" t="s">
        <v>220</v>
      </c>
      <c r="J19" s="298"/>
      <c r="K19" s="295"/>
      <c r="L19" s="143"/>
      <c r="M19" s="143"/>
      <c r="R19" s="143"/>
      <c r="S19" s="143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</row>
    <row r="20" spans="1:86" ht="18.75">
      <c r="A20" s="294" t="s">
        <v>213</v>
      </c>
      <c r="B20" s="295" t="s">
        <v>453</v>
      </c>
      <c r="C20" s="295" t="s">
        <v>411</v>
      </c>
      <c r="D20" s="296" t="s">
        <v>408</v>
      </c>
      <c r="E20" s="296" t="s">
        <v>408</v>
      </c>
      <c r="F20" s="295" t="s">
        <v>771</v>
      </c>
      <c r="G20" s="276" t="s">
        <v>412</v>
      </c>
      <c r="H20" s="324"/>
      <c r="I20" s="306" t="s">
        <v>226</v>
      </c>
      <c r="J20" s="298"/>
      <c r="K20" s="295"/>
      <c r="L20" s="143"/>
      <c r="M20" s="143"/>
      <c r="R20" s="143"/>
      <c r="S20" s="143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</row>
    <row r="21" spans="1:86" ht="18.75">
      <c r="A21" s="294" t="s">
        <v>406</v>
      </c>
      <c r="B21" s="295" t="s">
        <v>454</v>
      </c>
      <c r="C21" s="295" t="s">
        <v>413</v>
      </c>
      <c r="D21" s="296" t="s">
        <v>408</v>
      </c>
      <c r="E21" s="296" t="s">
        <v>408</v>
      </c>
      <c r="F21" s="295" t="s">
        <v>414</v>
      </c>
      <c r="G21" s="276" t="s">
        <v>415</v>
      </c>
      <c r="H21" s="276" t="s">
        <v>416</v>
      </c>
      <c r="I21" s="306" t="s">
        <v>220</v>
      </c>
      <c r="J21" s="298"/>
      <c r="K21" s="295"/>
      <c r="L21" s="143"/>
      <c r="M21" s="143"/>
      <c r="R21" s="143"/>
      <c r="S21" s="143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</row>
    <row r="22" spans="1:86" ht="18.75">
      <c r="A22" s="294" t="s">
        <v>637</v>
      </c>
      <c r="B22" s="295" t="s">
        <v>455</v>
      </c>
      <c r="C22" s="295" t="s">
        <v>417</v>
      </c>
      <c r="D22" s="296" t="s">
        <v>418</v>
      </c>
      <c r="E22" s="296" t="s">
        <v>408</v>
      </c>
      <c r="F22" s="295" t="s">
        <v>419</v>
      </c>
      <c r="G22" s="276" t="s">
        <v>420</v>
      </c>
      <c r="H22" s="324"/>
      <c r="I22" s="306" t="s">
        <v>336</v>
      </c>
      <c r="J22" s="298"/>
      <c r="K22" s="295"/>
      <c r="L22" s="143"/>
      <c r="M22" s="143"/>
      <c r="R22" s="143"/>
      <c r="S22" s="143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</row>
    <row r="23" spans="1:86" ht="18.75">
      <c r="A23" s="294" t="s">
        <v>638</v>
      </c>
      <c r="B23" s="295" t="s">
        <v>456</v>
      </c>
      <c r="C23" s="295" t="s">
        <v>421</v>
      </c>
      <c r="D23" s="296" t="s">
        <v>418</v>
      </c>
      <c r="E23" s="296" t="s">
        <v>408</v>
      </c>
      <c r="F23" s="295" t="s">
        <v>422</v>
      </c>
      <c r="G23" s="276" t="s">
        <v>420</v>
      </c>
      <c r="H23" s="324"/>
      <c r="I23" s="306" t="s">
        <v>226</v>
      </c>
      <c r="J23" s="298"/>
      <c r="K23" s="295"/>
      <c r="L23" s="143"/>
      <c r="M23" s="143"/>
      <c r="R23" s="143"/>
      <c r="S23" s="143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</row>
    <row r="24" spans="1:86" ht="18.75">
      <c r="A24" s="294" t="s">
        <v>639</v>
      </c>
      <c r="B24" s="295" t="s">
        <v>423</v>
      </c>
      <c r="C24" s="295" t="s">
        <v>50</v>
      </c>
      <c r="D24" s="296" t="s">
        <v>424</v>
      </c>
      <c r="E24" s="296" t="s">
        <v>408</v>
      </c>
      <c r="F24" s="295" t="s">
        <v>425</v>
      </c>
      <c r="G24" s="276" t="s">
        <v>426</v>
      </c>
      <c r="H24" s="276" t="s">
        <v>427</v>
      </c>
      <c r="I24" s="306" t="s">
        <v>347</v>
      </c>
      <c r="J24" s="298"/>
      <c r="K24" s="295"/>
      <c r="L24" s="143"/>
      <c r="M24" s="143"/>
      <c r="R24" s="143"/>
      <c r="S24" s="143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</row>
    <row r="25" spans="1:86" ht="18.75">
      <c r="A25" s="294" t="s">
        <v>640</v>
      </c>
      <c r="B25" s="305" t="s">
        <v>460</v>
      </c>
      <c r="C25" s="308" t="s">
        <v>461</v>
      </c>
      <c r="D25" s="304" t="s">
        <v>462</v>
      </c>
      <c r="E25" s="304" t="s">
        <v>738</v>
      </c>
      <c r="F25" s="305" t="s">
        <v>463</v>
      </c>
      <c r="G25" s="275" t="s">
        <v>649</v>
      </c>
      <c r="H25" s="324"/>
      <c r="I25" s="298" t="s">
        <v>670</v>
      </c>
      <c r="J25" s="298"/>
      <c r="K25" s="295"/>
      <c r="L25" s="143"/>
      <c r="M25" s="143"/>
      <c r="R25" s="143"/>
      <c r="S25" s="143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</row>
    <row r="26" spans="1:86" ht="18.75">
      <c r="A26" s="294" t="s">
        <v>558</v>
      </c>
      <c r="B26" s="295" t="s">
        <v>509</v>
      </c>
      <c r="C26" s="295" t="s">
        <v>487</v>
      </c>
      <c r="D26" s="296" t="s">
        <v>488</v>
      </c>
      <c r="E26" s="296" t="s">
        <v>736</v>
      </c>
      <c r="F26" s="295" t="s">
        <v>489</v>
      </c>
      <c r="G26" s="276" t="s">
        <v>490</v>
      </c>
      <c r="H26" s="324"/>
      <c r="I26" s="306" t="s">
        <v>491</v>
      </c>
      <c r="J26" s="298"/>
      <c r="K26" s="295"/>
      <c r="L26" s="143"/>
      <c r="M26" s="143"/>
      <c r="R26" s="143"/>
      <c r="S26" s="143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</row>
    <row r="27" spans="1:86" ht="18.75">
      <c r="A27" s="294" t="s">
        <v>641</v>
      </c>
      <c r="B27" s="295" t="s">
        <v>525</v>
      </c>
      <c r="C27" s="295" t="s">
        <v>526</v>
      </c>
      <c r="D27" s="296" t="s">
        <v>527</v>
      </c>
      <c r="E27" s="296" t="s">
        <v>741</v>
      </c>
      <c r="F27" s="309" t="s">
        <v>772</v>
      </c>
      <c r="G27" s="275" t="s">
        <v>528</v>
      </c>
      <c r="H27" s="324"/>
      <c r="I27" s="306" t="s">
        <v>529</v>
      </c>
      <c r="J27" s="298"/>
      <c r="K27" s="295"/>
      <c r="L27" s="143"/>
      <c r="M27" s="143"/>
      <c r="R27" s="143"/>
      <c r="S27" s="143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</row>
    <row r="28" spans="1:11" ht="18.75">
      <c r="A28" s="294" t="s">
        <v>642</v>
      </c>
      <c r="B28" s="295" t="s">
        <v>646</v>
      </c>
      <c r="C28" s="295" t="s">
        <v>559</v>
      </c>
      <c r="D28" s="296" t="s">
        <v>560</v>
      </c>
      <c r="E28" s="296" t="s">
        <v>560</v>
      </c>
      <c r="F28" s="295" t="s">
        <v>561</v>
      </c>
      <c r="G28" s="276" t="s">
        <v>562</v>
      </c>
      <c r="H28" s="324"/>
      <c r="I28" s="306" t="s">
        <v>671</v>
      </c>
      <c r="J28" s="298"/>
      <c r="K28" s="295"/>
    </row>
    <row r="29" spans="1:11" ht="18.75">
      <c r="A29" s="294" t="s">
        <v>643</v>
      </c>
      <c r="B29" s="310" t="s">
        <v>581</v>
      </c>
      <c r="C29" s="295" t="s">
        <v>582</v>
      </c>
      <c r="D29" s="311" t="s">
        <v>583</v>
      </c>
      <c r="E29" s="311" t="s">
        <v>740</v>
      </c>
      <c r="F29" s="305" t="s">
        <v>584</v>
      </c>
      <c r="G29" s="324"/>
      <c r="H29" s="275" t="s">
        <v>585</v>
      </c>
      <c r="I29" s="312" t="s">
        <v>586</v>
      </c>
      <c r="J29" s="298"/>
      <c r="K29" s="295"/>
    </row>
    <row r="30" spans="1:11" ht="18.75">
      <c r="A30" s="294" t="s">
        <v>486</v>
      </c>
      <c r="B30" s="310" t="s">
        <v>587</v>
      </c>
      <c r="C30" s="295" t="s">
        <v>588</v>
      </c>
      <c r="D30" s="304" t="s">
        <v>583</v>
      </c>
      <c r="E30" s="311" t="s">
        <v>740</v>
      </c>
      <c r="F30" s="305" t="s">
        <v>589</v>
      </c>
      <c r="G30" s="275" t="s">
        <v>590</v>
      </c>
      <c r="H30" s="275" t="s">
        <v>591</v>
      </c>
      <c r="I30" s="312" t="s">
        <v>586</v>
      </c>
      <c r="J30" s="306"/>
      <c r="K30" s="295"/>
    </row>
    <row r="31" spans="1:11" ht="18.75">
      <c r="A31" s="294" t="s">
        <v>647</v>
      </c>
      <c r="B31" s="310" t="s">
        <v>832</v>
      </c>
      <c r="C31" s="295" t="s">
        <v>860</v>
      </c>
      <c r="D31" s="304" t="s">
        <v>861</v>
      </c>
      <c r="E31" s="311" t="s">
        <v>740</v>
      </c>
      <c r="F31" s="305" t="s">
        <v>862</v>
      </c>
      <c r="G31" s="276" t="s">
        <v>863</v>
      </c>
      <c r="H31" s="324"/>
      <c r="I31" s="312" t="s">
        <v>864</v>
      </c>
      <c r="J31" s="306">
        <v>256</v>
      </c>
      <c r="K31" s="306" t="s">
        <v>865</v>
      </c>
    </row>
    <row r="32" spans="1:11" ht="18.75">
      <c r="A32" s="294" t="s">
        <v>648</v>
      </c>
      <c r="B32" s="313" t="s">
        <v>756</v>
      </c>
      <c r="C32" s="308" t="s">
        <v>757</v>
      </c>
      <c r="D32" s="296" t="s">
        <v>735</v>
      </c>
      <c r="E32" s="296" t="s">
        <v>735</v>
      </c>
      <c r="F32" s="306" t="s">
        <v>758</v>
      </c>
      <c r="G32" s="275" t="s">
        <v>759</v>
      </c>
      <c r="H32" s="324"/>
      <c r="I32" s="312" t="s">
        <v>586</v>
      </c>
      <c r="J32" s="306"/>
      <c r="K32" s="295"/>
    </row>
    <row r="33" spans="1:11" ht="21">
      <c r="A33" s="294" t="s">
        <v>650</v>
      </c>
      <c r="B33" s="262" t="s">
        <v>833</v>
      </c>
      <c r="C33" s="265"/>
      <c r="D33" s="265" t="s">
        <v>866</v>
      </c>
      <c r="E33" s="265" t="s">
        <v>867</v>
      </c>
      <c r="F33" s="265"/>
      <c r="G33" s="265"/>
      <c r="H33" s="265"/>
      <c r="I33" s="325"/>
      <c r="J33" s="265"/>
      <c r="K33" s="265"/>
    </row>
  </sheetData>
  <sheetProtection/>
  <mergeCells count="11">
    <mergeCell ref="B4:B5"/>
    <mergeCell ref="C4:D4"/>
    <mergeCell ref="F4:F5"/>
    <mergeCell ref="G4:G5"/>
    <mergeCell ref="I4:I5"/>
    <mergeCell ref="E4:E5"/>
    <mergeCell ref="A1:K1"/>
    <mergeCell ref="A2:K2"/>
    <mergeCell ref="K4:K5"/>
    <mergeCell ref="B3:G3"/>
    <mergeCell ref="A4:A5"/>
  </mergeCells>
  <hyperlinks>
    <hyperlink ref="G6" r:id="rId1" display="ch20081@windowslive.com"/>
    <hyperlink ref="G7" r:id="rId2" display="pv_nara@hotmail.com"/>
    <hyperlink ref="H7" r:id="rId3" display="www.pvnara.com"/>
    <hyperlink ref="G8" r:id="rId4" display="RW_nara@hotmail.co.th"/>
    <hyperlink ref="G9" r:id="rId5" display="suansawan@windowslive.com"/>
    <hyperlink ref="G12" r:id="rId6" display="pipattaksin@live.com"/>
    <hyperlink ref="H12" r:id="rId7" display="WWW.ppts.ac.th"/>
    <hyperlink ref="G11" r:id="rId8" display="http://mail.live.com/?rru=compose%3faction%3dcompose%26to%3dfeerose_da1830%40hotmail.com&amp;ru=http%3a%2f%2fcid-40e91d85c2aafd74.profile.live.com%2fdetails%2f%3fContactId%3defcb8059-25fb-4862-b322-a52f4989c999%26ru%3dhttp%253a%252f%252fsn105w.snt105.mail.live.com%252fmail%252fContactMainLight.aspx%253fPage%253d2%2526ContactsSortBy%253dFileAs%2526n%253d1131052903"/>
    <hyperlink ref="G18" r:id="rId9" display="sawanwityakhan@gmail.com"/>
    <hyperlink ref="G13" r:id="rId10" display="anubunruso@hotmail.com"/>
    <hyperlink ref="H13" r:id="rId11" display="www.anubanrusoschool.com"/>
    <hyperlink ref="G14" r:id="rId12" display="rusowittaya@hotmail.com"/>
    <hyperlink ref="G17" r:id="rId13" display="darulanwar@hotmail.com"/>
    <hyperlink ref="G15" r:id="rId14" display="staffpatriya@hotmail.com"/>
    <hyperlink ref="H15" r:id="rId15" display="www.patriyaschool.ac.th"/>
    <hyperlink ref="G16" r:id="rId16" display="staffpatriya@hotmail.com"/>
    <hyperlink ref="H16" r:id="rId17" display="www.patriyaschool.ac.th"/>
    <hyperlink ref="G19" r:id="rId18" display="rungpung@thaimail.com"/>
    <hyperlink ref="G21" r:id="rId19" display="Bunyalarp@hotmail.com"/>
    <hyperlink ref="G24" r:id="rId20" display="tahfizulfurqan@yahoo.com"/>
    <hyperlink ref="H24" r:id="rId21" display="www.tahfizfurqan.com"/>
    <hyperlink ref="H21" r:id="rId22" display="www.Bunyalarp.com"/>
    <hyperlink ref="G20" r:id="rId23" display="Padungvit_09@hotmail.com"/>
    <hyperlink ref="G23" r:id="rId24" display="Decha_ksup@hotmail.com"/>
    <hyperlink ref="G22" r:id="rId25" display="Decha_ksup@hotmail.com"/>
    <hyperlink ref="G26" r:id="rId26" display="Anubansomtawil@hotmail.com"/>
    <hyperlink ref="G27" r:id="rId27" display="hasanee_yunuh@hotmail.com"/>
    <hyperlink ref="H29" r:id="rId28" display="www.ltsc.ac.th"/>
    <hyperlink ref="G30" r:id="rId29" display="charoensuksa2006@hotmail.com"/>
    <hyperlink ref="H30" r:id="rId30" display="www.cfs.or.th"/>
    <hyperlink ref="H19" r:id="rId31" display="www.rungpung.com"/>
    <hyperlink ref="G25" r:id="rId32" display="pn_padi@hotmail.com"/>
    <hyperlink ref="G32" r:id="rId33" display="tty1944@hotmail.com"/>
    <hyperlink ref="H11" r:id="rId34" display="www.opedy.net"/>
  </hyperlinks>
  <printOptions horizontalCentered="1"/>
  <pageMargins left="0.7480314960629921" right="0.35433070866141736" top="0.7874015748031497" bottom="0.5905511811023623" header="0.5118110236220472" footer="0.5118110236220472"/>
  <pageSetup firstPageNumber="15" useFirstPageNumber="1" horizontalDpi="300" verticalDpi="300" orientation="landscape" paperSize="9" r:id="rId37"/>
  <legacyDrawing r:id="rId3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I55"/>
  <sheetViews>
    <sheetView workbookViewId="0" topLeftCell="A49">
      <selection activeCell="B51" sqref="B51"/>
    </sheetView>
  </sheetViews>
  <sheetFormatPr defaultColWidth="9.140625" defaultRowHeight="12.75"/>
  <cols>
    <col min="1" max="1" width="4.00390625" style="133" customWidth="1"/>
    <col min="2" max="2" width="16.140625" style="148" customWidth="1"/>
    <col min="3" max="3" width="12.140625" style="145" customWidth="1"/>
    <col min="4" max="4" width="8.140625" style="145" customWidth="1"/>
    <col min="5" max="5" width="6.140625" style="145" customWidth="1"/>
    <col min="6" max="6" width="10.28125" style="145" customWidth="1"/>
    <col min="7" max="7" width="23.140625" style="149" customWidth="1"/>
    <col min="8" max="8" width="20.57421875" style="145" customWidth="1"/>
    <col min="9" max="9" width="6.421875" style="126" customWidth="1"/>
    <col min="10" max="10" width="16.00390625" style="121" customWidth="1"/>
    <col min="11" max="11" width="6.140625" style="141" customWidth="1"/>
    <col min="12" max="12" width="8.28125" style="126" customWidth="1"/>
    <col min="13" max="13" width="5.8515625" style="126" customWidth="1"/>
    <col min="14" max="14" width="6.28125" style="126" customWidth="1"/>
    <col min="15" max="15" width="5.28125" style="127" customWidth="1"/>
    <col min="16" max="16" width="16.57421875" style="127" customWidth="1"/>
    <col min="17" max="17" width="16.28125" style="127" customWidth="1"/>
    <col min="18" max="18" width="7.00390625" style="127" customWidth="1"/>
    <col min="19" max="19" width="6.8515625" style="126" customWidth="1"/>
    <col min="20" max="20" width="5.7109375" style="126" customWidth="1"/>
    <col min="21" max="22" width="5.8515625" style="127" customWidth="1"/>
    <col min="23" max="23" width="6.140625" style="147" customWidth="1"/>
    <col min="24" max="24" width="5.8515625" style="127" customWidth="1"/>
    <col min="25" max="25" width="6.57421875" style="127" customWidth="1"/>
    <col min="26" max="26" width="6.00390625" style="127" customWidth="1"/>
    <col min="27" max="27" width="5.28125" style="127" customWidth="1"/>
    <col min="28" max="28" width="6.140625" style="127" customWidth="1"/>
    <col min="29" max="29" width="5.7109375" style="127" customWidth="1"/>
    <col min="30" max="30" width="6.421875" style="127" customWidth="1"/>
    <col min="31" max="31" width="6.8515625" style="127" customWidth="1"/>
    <col min="32" max="32" width="7.140625" style="127" customWidth="1"/>
    <col min="33" max="33" width="6.28125" style="127" customWidth="1"/>
    <col min="34" max="34" width="5.421875" style="127" customWidth="1"/>
    <col min="35" max="87" width="9.140625" style="127" customWidth="1"/>
    <col min="88" max="16384" width="9.140625" style="128" customWidth="1"/>
  </cols>
  <sheetData>
    <row r="1" spans="1:87" ht="24">
      <c r="A1" s="944" t="s">
        <v>871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</row>
    <row r="2" spans="1:87" ht="24">
      <c r="A2" s="944" t="s">
        <v>872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</row>
    <row r="3" spans="1:87" ht="21.75">
      <c r="A3" s="315"/>
      <c r="B3" s="948"/>
      <c r="C3" s="948"/>
      <c r="D3" s="948"/>
      <c r="E3" s="948"/>
      <c r="F3" s="948"/>
      <c r="G3" s="948"/>
      <c r="H3" s="316"/>
      <c r="I3" s="130"/>
      <c r="K3" s="140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</row>
    <row r="4" spans="1:59" s="132" customFormat="1" ht="18" customHeight="1">
      <c r="A4" s="938" t="s">
        <v>9</v>
      </c>
      <c r="B4" s="931" t="s">
        <v>10</v>
      </c>
      <c r="C4" s="940" t="s">
        <v>20</v>
      </c>
      <c r="D4" s="941"/>
      <c r="E4" s="931" t="s">
        <v>62</v>
      </c>
      <c r="F4" s="931" t="s">
        <v>13</v>
      </c>
      <c r="G4" s="931" t="s">
        <v>4</v>
      </c>
      <c r="H4" s="291" t="s">
        <v>5</v>
      </c>
      <c r="I4" s="946" t="s">
        <v>32</v>
      </c>
      <c r="J4" s="947"/>
      <c r="K4" s="270" t="s">
        <v>31</v>
      </c>
      <c r="L4" s="945" t="s">
        <v>814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</row>
    <row r="5" spans="1:59" s="129" customFormat="1" ht="21.75">
      <c r="A5" s="939"/>
      <c r="B5" s="932"/>
      <c r="C5" s="317" t="s">
        <v>19</v>
      </c>
      <c r="D5" s="317" t="s">
        <v>52</v>
      </c>
      <c r="E5" s="932"/>
      <c r="F5" s="932"/>
      <c r="G5" s="932"/>
      <c r="H5" s="292" t="s">
        <v>26</v>
      </c>
      <c r="I5" s="271" t="s">
        <v>23</v>
      </c>
      <c r="J5" s="271" t="s">
        <v>22</v>
      </c>
      <c r="K5" s="271" t="s">
        <v>15</v>
      </c>
      <c r="L5" s="945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</row>
    <row r="6" spans="1:87" ht="21.75">
      <c r="A6" s="272" t="s">
        <v>53</v>
      </c>
      <c r="B6" s="290" t="s">
        <v>132</v>
      </c>
      <c r="C6" s="273" t="s">
        <v>115</v>
      </c>
      <c r="D6" s="273" t="s">
        <v>103</v>
      </c>
      <c r="E6" s="273" t="s">
        <v>734</v>
      </c>
      <c r="F6" s="273" t="s">
        <v>129</v>
      </c>
      <c r="G6" s="328" t="s">
        <v>130</v>
      </c>
      <c r="H6" s="276" t="s">
        <v>131</v>
      </c>
      <c r="I6" s="285" t="s">
        <v>231</v>
      </c>
      <c r="J6" s="273" t="s">
        <v>764</v>
      </c>
      <c r="K6" s="278">
        <v>5244</v>
      </c>
      <c r="L6" s="290"/>
      <c r="M6" s="339"/>
      <c r="N6" s="127"/>
      <c r="S6" s="127"/>
      <c r="T6" s="127"/>
      <c r="W6" s="127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</row>
    <row r="7" spans="1:13" s="131" customFormat="1" ht="21.75">
      <c r="A7" s="272" t="s">
        <v>67</v>
      </c>
      <c r="B7" s="290" t="s">
        <v>137</v>
      </c>
      <c r="C7" s="273" t="s">
        <v>138</v>
      </c>
      <c r="D7" s="273" t="s">
        <v>139</v>
      </c>
      <c r="E7" s="273" t="s">
        <v>734</v>
      </c>
      <c r="F7" s="273" t="s">
        <v>140</v>
      </c>
      <c r="G7" s="326" t="s">
        <v>141</v>
      </c>
      <c r="H7" s="324"/>
      <c r="I7" s="285" t="s">
        <v>231</v>
      </c>
      <c r="J7" s="273" t="s">
        <v>764</v>
      </c>
      <c r="K7" s="278">
        <v>1460</v>
      </c>
      <c r="L7" s="290"/>
      <c r="M7" s="340"/>
    </row>
    <row r="8" spans="1:13" s="131" customFormat="1" ht="18.75">
      <c r="A8" s="272" t="s">
        <v>68</v>
      </c>
      <c r="B8" s="273" t="s">
        <v>151</v>
      </c>
      <c r="C8" s="273" t="s">
        <v>146</v>
      </c>
      <c r="D8" s="273" t="s">
        <v>147</v>
      </c>
      <c r="E8" s="273" t="s">
        <v>734</v>
      </c>
      <c r="F8" s="273" t="s">
        <v>148</v>
      </c>
      <c r="G8" s="274" t="s">
        <v>149</v>
      </c>
      <c r="H8" s="324"/>
      <c r="I8" s="285" t="s">
        <v>231</v>
      </c>
      <c r="J8" s="273" t="s">
        <v>764</v>
      </c>
      <c r="K8" s="285">
        <v>500</v>
      </c>
      <c r="L8" s="290"/>
      <c r="M8" s="340"/>
    </row>
    <row r="9" spans="1:60" s="132" customFormat="1" ht="18.75">
      <c r="A9" s="272" t="s">
        <v>69</v>
      </c>
      <c r="B9" s="290" t="s">
        <v>155</v>
      </c>
      <c r="C9" s="273" t="s">
        <v>156</v>
      </c>
      <c r="D9" s="273" t="s">
        <v>103</v>
      </c>
      <c r="E9" s="273" t="s">
        <v>734</v>
      </c>
      <c r="F9" s="273" t="s">
        <v>157</v>
      </c>
      <c r="G9" s="326" t="s">
        <v>158</v>
      </c>
      <c r="H9" s="276" t="s">
        <v>159</v>
      </c>
      <c r="I9" s="285" t="s">
        <v>231</v>
      </c>
      <c r="J9" s="273" t="s">
        <v>764</v>
      </c>
      <c r="K9" s="278">
        <v>416</v>
      </c>
      <c r="L9" s="290"/>
      <c r="M9" s="340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s="132" customFormat="1" ht="18.75">
      <c r="A10" s="272" t="s">
        <v>70</v>
      </c>
      <c r="B10" s="290" t="s">
        <v>165</v>
      </c>
      <c r="C10" s="286" t="s">
        <v>114</v>
      </c>
      <c r="D10" s="273" t="s">
        <v>163</v>
      </c>
      <c r="E10" s="273" t="s">
        <v>734</v>
      </c>
      <c r="F10" s="273"/>
      <c r="G10" s="326" t="s">
        <v>164</v>
      </c>
      <c r="H10" s="324"/>
      <c r="I10" s="285" t="s">
        <v>231</v>
      </c>
      <c r="J10" s="273" t="s">
        <v>764</v>
      </c>
      <c r="K10" s="278">
        <v>347</v>
      </c>
      <c r="L10" s="290"/>
      <c r="M10" s="340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87" ht="18.75">
      <c r="A11" s="272" t="s">
        <v>87</v>
      </c>
      <c r="B11" s="290" t="s">
        <v>169</v>
      </c>
      <c r="C11" s="273" t="s">
        <v>205</v>
      </c>
      <c r="D11" s="273" t="s">
        <v>139</v>
      </c>
      <c r="E11" s="273" t="s">
        <v>734</v>
      </c>
      <c r="F11" s="273" t="s">
        <v>206</v>
      </c>
      <c r="G11" s="326" t="s">
        <v>207</v>
      </c>
      <c r="H11" s="276" t="s">
        <v>214</v>
      </c>
      <c r="I11" s="285" t="s">
        <v>231</v>
      </c>
      <c r="J11" s="273" t="s">
        <v>764</v>
      </c>
      <c r="K11" s="278">
        <v>977</v>
      </c>
      <c r="L11" s="290"/>
      <c r="M11" s="339"/>
      <c r="N11" s="127"/>
      <c r="S11" s="127"/>
      <c r="T11" s="127"/>
      <c r="W11" s="127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</row>
    <row r="12" spans="1:87" ht="18.75">
      <c r="A12" s="272" t="s">
        <v>88</v>
      </c>
      <c r="B12" s="279" t="s">
        <v>170</v>
      </c>
      <c r="C12" s="279" t="s">
        <v>171</v>
      </c>
      <c r="D12" s="273" t="s">
        <v>172</v>
      </c>
      <c r="E12" s="273" t="s">
        <v>734</v>
      </c>
      <c r="F12" s="273" t="s">
        <v>173</v>
      </c>
      <c r="G12" s="329"/>
      <c r="H12" s="324"/>
      <c r="I12" s="285" t="s">
        <v>231</v>
      </c>
      <c r="J12" s="273" t="s">
        <v>764</v>
      </c>
      <c r="K12" s="278">
        <v>405</v>
      </c>
      <c r="L12" s="290"/>
      <c r="M12" s="339"/>
      <c r="N12" s="127"/>
      <c r="S12" s="127"/>
      <c r="T12" s="127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</row>
    <row r="13" spans="1:87" ht="18.75">
      <c r="A13" s="272" t="s">
        <v>89</v>
      </c>
      <c r="B13" s="290" t="s">
        <v>181</v>
      </c>
      <c r="C13" s="342" t="s">
        <v>178</v>
      </c>
      <c r="D13" s="273" t="s">
        <v>139</v>
      </c>
      <c r="E13" s="273" t="s">
        <v>734</v>
      </c>
      <c r="F13" s="273" t="s">
        <v>179</v>
      </c>
      <c r="G13" s="326" t="s">
        <v>180</v>
      </c>
      <c r="H13" s="324"/>
      <c r="I13" s="285" t="s">
        <v>231</v>
      </c>
      <c r="J13" s="273" t="s">
        <v>764</v>
      </c>
      <c r="K13" s="278">
        <v>232</v>
      </c>
      <c r="L13" s="290"/>
      <c r="M13" s="339"/>
      <c r="N13" s="127"/>
      <c r="S13" s="127"/>
      <c r="T13" s="127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</row>
    <row r="14" spans="1:87" ht="18.75">
      <c r="A14" s="272" t="s">
        <v>90</v>
      </c>
      <c r="B14" s="290" t="s">
        <v>188</v>
      </c>
      <c r="C14" s="273" t="s">
        <v>200</v>
      </c>
      <c r="D14" s="273" t="s">
        <v>201</v>
      </c>
      <c r="E14" s="273" t="s">
        <v>734</v>
      </c>
      <c r="F14" s="273" t="s">
        <v>202</v>
      </c>
      <c r="G14" s="326" t="s">
        <v>203</v>
      </c>
      <c r="H14" s="324"/>
      <c r="I14" s="285" t="s">
        <v>231</v>
      </c>
      <c r="J14" s="273" t="s">
        <v>764</v>
      </c>
      <c r="K14" s="278">
        <v>180</v>
      </c>
      <c r="L14" s="290"/>
      <c r="M14" s="339"/>
      <c r="N14" s="127"/>
      <c r="S14" s="127"/>
      <c r="T14" s="127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</row>
    <row r="15" spans="1:87" ht="18.75">
      <c r="A15" s="272" t="s">
        <v>91</v>
      </c>
      <c r="B15" s="290" t="s">
        <v>194</v>
      </c>
      <c r="C15" s="273" t="s">
        <v>195</v>
      </c>
      <c r="D15" s="273" t="s">
        <v>147</v>
      </c>
      <c r="E15" s="273" t="s">
        <v>734</v>
      </c>
      <c r="F15" s="273" t="s">
        <v>196</v>
      </c>
      <c r="G15" s="326" t="s">
        <v>197</v>
      </c>
      <c r="H15" s="324"/>
      <c r="I15" s="285" t="s">
        <v>231</v>
      </c>
      <c r="J15" s="273" t="s">
        <v>764</v>
      </c>
      <c r="K15" s="278">
        <v>540</v>
      </c>
      <c r="L15" s="290"/>
      <c r="M15" s="339"/>
      <c r="N15" s="127"/>
      <c r="S15" s="127"/>
      <c r="T15" s="127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</row>
    <row r="16" spans="1:87" ht="18.75">
      <c r="A16" s="272" t="s">
        <v>92</v>
      </c>
      <c r="B16" s="290" t="s">
        <v>834</v>
      </c>
      <c r="C16" s="273" t="s">
        <v>114</v>
      </c>
      <c r="D16" s="273" t="s">
        <v>855</v>
      </c>
      <c r="E16" s="273" t="s">
        <v>734</v>
      </c>
      <c r="F16" s="273" t="s">
        <v>856</v>
      </c>
      <c r="G16" s="326" t="s">
        <v>857</v>
      </c>
      <c r="H16" s="324"/>
      <c r="I16" s="285" t="s">
        <v>858</v>
      </c>
      <c r="J16" s="273" t="s">
        <v>764</v>
      </c>
      <c r="K16" s="285">
        <v>585</v>
      </c>
      <c r="L16" s="290"/>
      <c r="M16" s="339"/>
      <c r="N16" s="127"/>
      <c r="S16" s="127"/>
      <c r="T16" s="127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</row>
    <row r="17" spans="1:87" ht="18.75">
      <c r="A17" s="272" t="s">
        <v>210</v>
      </c>
      <c r="B17" s="290" t="s">
        <v>676</v>
      </c>
      <c r="C17" s="273" t="s">
        <v>227</v>
      </c>
      <c r="D17" s="273" t="s">
        <v>222</v>
      </c>
      <c r="E17" s="273" t="s">
        <v>222</v>
      </c>
      <c r="F17" s="273" t="s">
        <v>228</v>
      </c>
      <c r="G17" s="326" t="s">
        <v>229</v>
      </c>
      <c r="H17" s="273" t="s">
        <v>230</v>
      </c>
      <c r="I17" s="285" t="s">
        <v>231</v>
      </c>
      <c r="J17" s="273" t="s">
        <v>764</v>
      </c>
      <c r="K17" s="278">
        <v>1359</v>
      </c>
      <c r="L17" s="290"/>
      <c r="M17" s="339"/>
      <c r="N17" s="127"/>
      <c r="S17" s="127"/>
      <c r="T17" s="127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</row>
    <row r="18" spans="1:87" ht="18.75">
      <c r="A18" s="272" t="s">
        <v>211</v>
      </c>
      <c r="B18" s="290" t="s">
        <v>677</v>
      </c>
      <c r="C18" s="273" t="s">
        <v>232</v>
      </c>
      <c r="D18" s="273" t="s">
        <v>217</v>
      </c>
      <c r="E18" s="273" t="s">
        <v>222</v>
      </c>
      <c r="F18" s="279" t="s">
        <v>233</v>
      </c>
      <c r="G18" s="326" t="s">
        <v>234</v>
      </c>
      <c r="H18" s="330"/>
      <c r="I18" s="285" t="s">
        <v>231</v>
      </c>
      <c r="J18" s="273" t="s">
        <v>764</v>
      </c>
      <c r="K18" s="278">
        <v>1239</v>
      </c>
      <c r="L18" s="290"/>
      <c r="M18" s="339"/>
      <c r="N18" s="127"/>
      <c r="S18" s="127"/>
      <c r="T18" s="127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</row>
    <row r="19" spans="1:87" ht="18.75">
      <c r="A19" s="272" t="s">
        <v>212</v>
      </c>
      <c r="B19" s="290" t="s">
        <v>678</v>
      </c>
      <c r="C19" s="273" t="s">
        <v>235</v>
      </c>
      <c r="D19" s="273" t="s">
        <v>236</v>
      </c>
      <c r="E19" s="273" t="s">
        <v>222</v>
      </c>
      <c r="F19" s="273">
        <v>811301555</v>
      </c>
      <c r="G19" s="326" t="s">
        <v>237</v>
      </c>
      <c r="H19" s="276" t="s">
        <v>238</v>
      </c>
      <c r="I19" s="285" t="s">
        <v>231</v>
      </c>
      <c r="J19" s="273" t="s">
        <v>764</v>
      </c>
      <c r="K19" s="278">
        <v>900</v>
      </c>
      <c r="L19" s="290"/>
      <c r="M19" s="339"/>
      <c r="N19" s="127"/>
      <c r="S19" s="127"/>
      <c r="T19" s="127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</row>
    <row r="20" spans="1:87" ht="18.75">
      <c r="A20" s="272" t="s">
        <v>213</v>
      </c>
      <c r="B20" s="290" t="s">
        <v>679</v>
      </c>
      <c r="C20" s="273" t="s">
        <v>239</v>
      </c>
      <c r="D20" s="273" t="s">
        <v>240</v>
      </c>
      <c r="E20" s="273" t="s">
        <v>222</v>
      </c>
      <c r="F20" s="273" t="s">
        <v>241</v>
      </c>
      <c r="G20" s="326" t="s">
        <v>242</v>
      </c>
      <c r="H20" s="276" t="s">
        <v>243</v>
      </c>
      <c r="I20" s="285" t="s">
        <v>231</v>
      </c>
      <c r="J20" s="281" t="s">
        <v>497</v>
      </c>
      <c r="K20" s="278">
        <v>840</v>
      </c>
      <c r="L20" s="290"/>
      <c r="M20" s="339"/>
      <c r="N20" s="127"/>
      <c r="S20" s="127"/>
      <c r="T20" s="127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</row>
    <row r="21" spans="1:87" ht="18.75">
      <c r="A21" s="272" t="s">
        <v>406</v>
      </c>
      <c r="B21" s="290" t="s">
        <v>680</v>
      </c>
      <c r="C21" s="273" t="s">
        <v>244</v>
      </c>
      <c r="D21" s="273" t="s">
        <v>236</v>
      </c>
      <c r="E21" s="273" t="s">
        <v>222</v>
      </c>
      <c r="F21" s="273" t="s">
        <v>245</v>
      </c>
      <c r="G21" s="331"/>
      <c r="H21" s="276" t="s">
        <v>246</v>
      </c>
      <c r="I21" s="285" t="s">
        <v>247</v>
      </c>
      <c r="J21" s="273" t="s">
        <v>764</v>
      </c>
      <c r="K21" s="278">
        <v>700</v>
      </c>
      <c r="L21" s="290"/>
      <c r="M21" s="339"/>
      <c r="N21" s="127"/>
      <c r="S21" s="127"/>
      <c r="T21" s="127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</row>
    <row r="22" spans="1:76" s="121" customFormat="1" ht="18.75">
      <c r="A22" s="272" t="s">
        <v>637</v>
      </c>
      <c r="B22" s="290" t="s">
        <v>681</v>
      </c>
      <c r="C22" s="273" t="s">
        <v>248</v>
      </c>
      <c r="D22" s="283" t="s">
        <v>222</v>
      </c>
      <c r="E22" s="273" t="s">
        <v>222</v>
      </c>
      <c r="F22" s="283" t="s">
        <v>249</v>
      </c>
      <c r="G22" s="326" t="s">
        <v>250</v>
      </c>
      <c r="H22" s="330"/>
      <c r="I22" s="336" t="s">
        <v>251</v>
      </c>
      <c r="J22" s="273" t="s">
        <v>765</v>
      </c>
      <c r="K22" s="289">
        <v>147</v>
      </c>
      <c r="L22" s="273"/>
      <c r="M22" s="144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</row>
    <row r="23" spans="1:87" ht="18.75">
      <c r="A23" s="272" t="s">
        <v>638</v>
      </c>
      <c r="B23" s="290" t="s">
        <v>682</v>
      </c>
      <c r="C23" s="273" t="s">
        <v>252</v>
      </c>
      <c r="D23" s="283" t="s">
        <v>240</v>
      </c>
      <c r="E23" s="273" t="s">
        <v>222</v>
      </c>
      <c r="F23" s="283" t="s">
        <v>253</v>
      </c>
      <c r="G23" s="326" t="s">
        <v>254</v>
      </c>
      <c r="H23" s="330"/>
      <c r="I23" s="336" t="s">
        <v>231</v>
      </c>
      <c r="J23" s="273" t="s">
        <v>764</v>
      </c>
      <c r="K23" s="289">
        <v>358</v>
      </c>
      <c r="L23" s="290"/>
      <c r="M23" s="339"/>
      <c r="N23" s="127"/>
      <c r="S23" s="127"/>
      <c r="T23" s="127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</row>
    <row r="24" spans="1:87" ht="18.75">
      <c r="A24" s="272" t="s">
        <v>639</v>
      </c>
      <c r="B24" s="290" t="s">
        <v>683</v>
      </c>
      <c r="C24" s="273" t="s">
        <v>281</v>
      </c>
      <c r="D24" s="273" t="s">
        <v>282</v>
      </c>
      <c r="E24" s="273" t="s">
        <v>286</v>
      </c>
      <c r="F24" s="273" t="s">
        <v>283</v>
      </c>
      <c r="G24" s="343" t="s">
        <v>284</v>
      </c>
      <c r="H24" s="330"/>
      <c r="I24" s="285" t="s">
        <v>231</v>
      </c>
      <c r="J24" s="273" t="s">
        <v>764</v>
      </c>
      <c r="K24" s="278">
        <v>515</v>
      </c>
      <c r="L24" s="290"/>
      <c r="M24" s="339"/>
      <c r="N24" s="127"/>
      <c r="S24" s="127"/>
      <c r="T24" s="127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</row>
    <row r="25" spans="1:13" ht="18.75">
      <c r="A25" s="272" t="s">
        <v>640</v>
      </c>
      <c r="B25" s="290" t="s">
        <v>684</v>
      </c>
      <c r="C25" s="273" t="s">
        <v>285</v>
      </c>
      <c r="D25" s="273" t="s">
        <v>286</v>
      </c>
      <c r="E25" s="273" t="s">
        <v>286</v>
      </c>
      <c r="F25" s="273" t="s">
        <v>287</v>
      </c>
      <c r="G25" s="328" t="s">
        <v>288</v>
      </c>
      <c r="H25" s="276" t="s">
        <v>289</v>
      </c>
      <c r="I25" s="285" t="s">
        <v>231</v>
      </c>
      <c r="J25" s="273" t="s">
        <v>764</v>
      </c>
      <c r="K25" s="278">
        <v>1270</v>
      </c>
      <c r="L25" s="285"/>
      <c r="M25" s="141"/>
    </row>
    <row r="26" spans="1:13" ht="18.75">
      <c r="A26" s="272" t="s">
        <v>558</v>
      </c>
      <c r="B26" s="290" t="s">
        <v>685</v>
      </c>
      <c r="C26" s="273" t="s">
        <v>290</v>
      </c>
      <c r="D26" s="273" t="s">
        <v>291</v>
      </c>
      <c r="E26" s="273" t="s">
        <v>286</v>
      </c>
      <c r="F26" s="273" t="s">
        <v>292</v>
      </c>
      <c r="G26" s="328" t="s">
        <v>293</v>
      </c>
      <c r="H26" s="330"/>
      <c r="I26" s="285" t="s">
        <v>231</v>
      </c>
      <c r="J26" s="273" t="s">
        <v>764</v>
      </c>
      <c r="K26" s="278">
        <v>900</v>
      </c>
      <c r="L26" s="285"/>
      <c r="M26" s="141"/>
    </row>
    <row r="27" spans="1:13" ht="18.75">
      <c r="A27" s="272" t="s">
        <v>641</v>
      </c>
      <c r="B27" s="290" t="s">
        <v>686</v>
      </c>
      <c r="C27" s="273" t="s">
        <v>294</v>
      </c>
      <c r="D27" s="273" t="s">
        <v>295</v>
      </c>
      <c r="E27" s="273" t="s">
        <v>286</v>
      </c>
      <c r="F27" s="273" t="s">
        <v>296</v>
      </c>
      <c r="G27" s="328" t="s">
        <v>297</v>
      </c>
      <c r="H27" s="330"/>
      <c r="I27" s="285" t="s">
        <v>231</v>
      </c>
      <c r="J27" s="273" t="s">
        <v>765</v>
      </c>
      <c r="K27" s="278">
        <v>400</v>
      </c>
      <c r="L27" s="285"/>
      <c r="M27" s="141"/>
    </row>
    <row r="28" spans="1:13" ht="18.75">
      <c r="A28" s="272" t="s">
        <v>642</v>
      </c>
      <c r="B28" s="290" t="s">
        <v>687</v>
      </c>
      <c r="C28" s="273" t="s">
        <v>298</v>
      </c>
      <c r="D28" s="273" t="s">
        <v>286</v>
      </c>
      <c r="E28" s="273" t="s">
        <v>286</v>
      </c>
      <c r="F28" s="273" t="s">
        <v>299</v>
      </c>
      <c r="G28" s="328" t="s">
        <v>300</v>
      </c>
      <c r="H28" s="276" t="s">
        <v>301</v>
      </c>
      <c r="I28" s="285" t="s">
        <v>231</v>
      </c>
      <c r="J28" s="273" t="s">
        <v>766</v>
      </c>
      <c r="K28" s="278">
        <v>211</v>
      </c>
      <c r="L28" s="285"/>
      <c r="M28" s="141"/>
    </row>
    <row r="29" spans="1:13" ht="18.75">
      <c r="A29" s="272" t="s">
        <v>643</v>
      </c>
      <c r="B29" s="290" t="s">
        <v>688</v>
      </c>
      <c r="C29" s="273" t="s">
        <v>302</v>
      </c>
      <c r="D29" s="273" t="s">
        <v>303</v>
      </c>
      <c r="E29" s="273" t="s">
        <v>286</v>
      </c>
      <c r="F29" s="273" t="s">
        <v>304</v>
      </c>
      <c r="G29" s="328" t="s">
        <v>305</v>
      </c>
      <c r="H29" s="324"/>
      <c r="I29" s="285" t="s">
        <v>306</v>
      </c>
      <c r="J29" s="273" t="s">
        <v>767</v>
      </c>
      <c r="K29" s="278">
        <v>99</v>
      </c>
      <c r="L29" s="285"/>
      <c r="M29" s="141"/>
    </row>
    <row r="30" spans="1:13" ht="18.75">
      <c r="A30" s="272" t="s">
        <v>486</v>
      </c>
      <c r="B30" s="290" t="s">
        <v>689</v>
      </c>
      <c r="C30" s="273" t="s">
        <v>294</v>
      </c>
      <c r="D30" s="273" t="s">
        <v>286</v>
      </c>
      <c r="E30" s="273" t="s">
        <v>286</v>
      </c>
      <c r="F30" s="273" t="s">
        <v>307</v>
      </c>
      <c r="G30" s="274" t="s">
        <v>308</v>
      </c>
      <c r="H30" s="324"/>
      <c r="I30" s="285" t="s">
        <v>231</v>
      </c>
      <c r="J30" s="273" t="s">
        <v>765</v>
      </c>
      <c r="K30" s="278">
        <v>1350</v>
      </c>
      <c r="L30" s="285"/>
      <c r="M30" s="141"/>
    </row>
    <row r="31" spans="1:13" ht="18.75">
      <c r="A31" s="272" t="s">
        <v>647</v>
      </c>
      <c r="B31" s="290" t="s">
        <v>690</v>
      </c>
      <c r="C31" s="273" t="s">
        <v>294</v>
      </c>
      <c r="D31" s="273" t="s">
        <v>303</v>
      </c>
      <c r="E31" s="273" t="s">
        <v>286</v>
      </c>
      <c r="F31" s="273" t="s">
        <v>309</v>
      </c>
      <c r="G31" s="328" t="s">
        <v>310</v>
      </c>
      <c r="H31" s="330"/>
      <c r="I31" s="285" t="s">
        <v>231</v>
      </c>
      <c r="J31" s="273" t="s">
        <v>764</v>
      </c>
      <c r="K31" s="278">
        <v>405</v>
      </c>
      <c r="L31" s="285"/>
      <c r="M31" s="141"/>
    </row>
    <row r="32" spans="1:13" ht="18.75">
      <c r="A32" s="272" t="s">
        <v>648</v>
      </c>
      <c r="B32" s="337" t="s">
        <v>362</v>
      </c>
      <c r="C32" s="273">
        <v>225</v>
      </c>
      <c r="D32" s="283" t="s">
        <v>339</v>
      </c>
      <c r="E32" s="283" t="s">
        <v>358</v>
      </c>
      <c r="F32" s="283" t="s">
        <v>363</v>
      </c>
      <c r="G32" s="326" t="s">
        <v>364</v>
      </c>
      <c r="H32" s="330"/>
      <c r="I32" s="336" t="s">
        <v>365</v>
      </c>
      <c r="J32" s="273" t="s">
        <v>764</v>
      </c>
      <c r="K32" s="289">
        <v>734</v>
      </c>
      <c r="L32" s="285"/>
      <c r="M32" s="141"/>
    </row>
    <row r="33" spans="1:13" ht="18.75">
      <c r="A33" s="272" t="s">
        <v>650</v>
      </c>
      <c r="B33" s="337" t="s">
        <v>366</v>
      </c>
      <c r="C33" s="273">
        <v>148</v>
      </c>
      <c r="D33" s="283" t="s">
        <v>367</v>
      </c>
      <c r="E33" s="283" t="s">
        <v>358</v>
      </c>
      <c r="F33" s="283" t="s">
        <v>368</v>
      </c>
      <c r="G33" s="326" t="s">
        <v>369</v>
      </c>
      <c r="H33" s="275" t="s">
        <v>370</v>
      </c>
      <c r="I33" s="336" t="s">
        <v>365</v>
      </c>
      <c r="J33" s="273" t="s">
        <v>764</v>
      </c>
      <c r="K33" s="289">
        <v>847</v>
      </c>
      <c r="L33" s="285"/>
      <c r="M33" s="141"/>
    </row>
    <row r="34" spans="1:13" ht="18.75">
      <c r="A34" s="272" t="s">
        <v>651</v>
      </c>
      <c r="B34" s="337" t="s">
        <v>371</v>
      </c>
      <c r="C34" s="273">
        <v>87</v>
      </c>
      <c r="D34" s="283" t="s">
        <v>372</v>
      </c>
      <c r="E34" s="283" t="s">
        <v>358</v>
      </c>
      <c r="F34" s="283" t="s">
        <v>373</v>
      </c>
      <c r="G34" s="326" t="s">
        <v>374</v>
      </c>
      <c r="H34" s="330"/>
      <c r="I34" s="336" t="s">
        <v>375</v>
      </c>
      <c r="J34" s="273" t="s">
        <v>765</v>
      </c>
      <c r="K34" s="289">
        <v>185</v>
      </c>
      <c r="L34" s="285"/>
      <c r="M34" s="141"/>
    </row>
    <row r="35" spans="1:13" ht="18.75">
      <c r="A35" s="272" t="s">
        <v>652</v>
      </c>
      <c r="B35" s="337" t="s">
        <v>376</v>
      </c>
      <c r="C35" s="273" t="s">
        <v>377</v>
      </c>
      <c r="D35" s="283" t="s">
        <v>358</v>
      </c>
      <c r="E35" s="283" t="s">
        <v>358</v>
      </c>
      <c r="F35" s="283" t="s">
        <v>378</v>
      </c>
      <c r="G35" s="326" t="s">
        <v>379</v>
      </c>
      <c r="H35" s="276" t="s">
        <v>380</v>
      </c>
      <c r="I35" s="336" t="s">
        <v>365</v>
      </c>
      <c r="J35" s="273" t="s">
        <v>764</v>
      </c>
      <c r="K35" s="289">
        <v>732</v>
      </c>
      <c r="L35" s="285"/>
      <c r="M35" s="141"/>
    </row>
    <row r="36" spans="1:13" ht="18.75">
      <c r="A36" s="272" t="s">
        <v>653</v>
      </c>
      <c r="B36" s="290" t="s">
        <v>458</v>
      </c>
      <c r="C36" s="273" t="s">
        <v>428</v>
      </c>
      <c r="D36" s="273" t="s">
        <v>408</v>
      </c>
      <c r="E36" s="342" t="s">
        <v>408</v>
      </c>
      <c r="F36" s="273" t="s">
        <v>768</v>
      </c>
      <c r="G36" s="328" t="s">
        <v>429</v>
      </c>
      <c r="H36" s="276" t="s">
        <v>430</v>
      </c>
      <c r="I36" s="285" t="s">
        <v>231</v>
      </c>
      <c r="J36" s="281" t="s">
        <v>497</v>
      </c>
      <c r="K36" s="278">
        <v>3624</v>
      </c>
      <c r="L36" s="285"/>
      <c r="M36" s="141"/>
    </row>
    <row r="37" spans="1:13" ht="18.75">
      <c r="A37" s="272" t="s">
        <v>654</v>
      </c>
      <c r="B37" s="290" t="s">
        <v>459</v>
      </c>
      <c r="C37" s="273" t="s">
        <v>47</v>
      </c>
      <c r="D37" s="273" t="s">
        <v>424</v>
      </c>
      <c r="E37" s="342" t="s">
        <v>408</v>
      </c>
      <c r="F37" s="273" t="s">
        <v>769</v>
      </c>
      <c r="G37" s="328" t="s">
        <v>431</v>
      </c>
      <c r="H37" s="332"/>
      <c r="I37" s="285" t="s">
        <v>231</v>
      </c>
      <c r="J37" s="281" t="s">
        <v>497</v>
      </c>
      <c r="K37" s="278">
        <v>621</v>
      </c>
      <c r="L37" s="285"/>
      <c r="M37" s="141"/>
    </row>
    <row r="38" spans="1:13" ht="18.75">
      <c r="A38" s="272" t="s">
        <v>655</v>
      </c>
      <c r="B38" s="283" t="s">
        <v>691</v>
      </c>
      <c r="C38" s="273" t="s">
        <v>464</v>
      </c>
      <c r="D38" s="283" t="s">
        <v>465</v>
      </c>
      <c r="E38" s="283" t="s">
        <v>738</v>
      </c>
      <c r="F38" s="283" t="s">
        <v>466</v>
      </c>
      <c r="G38" s="326" t="s">
        <v>467</v>
      </c>
      <c r="H38" s="330"/>
      <c r="I38" s="278" t="s">
        <v>231</v>
      </c>
      <c r="J38" s="273" t="s">
        <v>764</v>
      </c>
      <c r="K38" s="278">
        <v>256</v>
      </c>
      <c r="L38" s="285"/>
      <c r="M38" s="141"/>
    </row>
    <row r="39" spans="1:13" ht="18.75">
      <c r="A39" s="272" t="s">
        <v>656</v>
      </c>
      <c r="B39" s="283" t="s">
        <v>692</v>
      </c>
      <c r="C39" s="273" t="s">
        <v>468</v>
      </c>
      <c r="D39" s="283" t="s">
        <v>469</v>
      </c>
      <c r="E39" s="283" t="s">
        <v>738</v>
      </c>
      <c r="F39" s="283" t="s">
        <v>470</v>
      </c>
      <c r="G39" s="326" t="s">
        <v>471</v>
      </c>
      <c r="H39" s="330"/>
      <c r="I39" s="278" t="s">
        <v>472</v>
      </c>
      <c r="J39" s="273" t="s">
        <v>764</v>
      </c>
      <c r="K39" s="278">
        <v>174</v>
      </c>
      <c r="L39" s="285"/>
      <c r="M39" s="141"/>
    </row>
    <row r="40" spans="1:13" ht="18.75">
      <c r="A40" s="272" t="s">
        <v>485</v>
      </c>
      <c r="B40" s="281" t="s">
        <v>492</v>
      </c>
      <c r="C40" s="341" t="s">
        <v>493</v>
      </c>
      <c r="D40" s="281" t="s">
        <v>488</v>
      </c>
      <c r="E40" s="281" t="s">
        <v>736</v>
      </c>
      <c r="F40" s="281" t="s">
        <v>494</v>
      </c>
      <c r="G40" s="333" t="s">
        <v>495</v>
      </c>
      <c r="H40" s="281" t="s">
        <v>496</v>
      </c>
      <c r="I40" s="285" t="s">
        <v>231</v>
      </c>
      <c r="J40" s="281" t="s">
        <v>497</v>
      </c>
      <c r="K40" s="289">
        <v>1123</v>
      </c>
      <c r="L40" s="285"/>
      <c r="M40" s="141"/>
    </row>
    <row r="41" spans="1:13" ht="18.75">
      <c r="A41" s="272" t="s">
        <v>657</v>
      </c>
      <c r="B41" s="290" t="s">
        <v>498</v>
      </c>
      <c r="C41" s="273"/>
      <c r="D41" s="273" t="s">
        <v>499</v>
      </c>
      <c r="E41" s="281" t="s">
        <v>736</v>
      </c>
      <c r="F41" s="273">
        <v>73538085</v>
      </c>
      <c r="G41" s="328" t="s">
        <v>500</v>
      </c>
      <c r="H41" s="324"/>
      <c r="I41" s="285" t="s">
        <v>306</v>
      </c>
      <c r="J41" s="281" t="s">
        <v>497</v>
      </c>
      <c r="K41" s="278">
        <v>270</v>
      </c>
      <c r="L41" s="285"/>
      <c r="M41" s="141"/>
    </row>
    <row r="42" spans="1:13" ht="18.75">
      <c r="A42" s="272" t="s">
        <v>658</v>
      </c>
      <c r="B42" s="290" t="s">
        <v>501</v>
      </c>
      <c r="C42" s="273" t="s">
        <v>502</v>
      </c>
      <c r="D42" s="273" t="s">
        <v>503</v>
      </c>
      <c r="E42" s="281" t="s">
        <v>736</v>
      </c>
      <c r="F42" s="273" t="s">
        <v>504</v>
      </c>
      <c r="G42" s="328" t="s">
        <v>505</v>
      </c>
      <c r="H42" s="324"/>
      <c r="I42" s="285" t="s">
        <v>231</v>
      </c>
      <c r="J42" s="273" t="s">
        <v>764</v>
      </c>
      <c r="K42" s="278">
        <v>460</v>
      </c>
      <c r="L42" s="285"/>
      <c r="M42" s="141"/>
    </row>
    <row r="43" spans="1:13" ht="18.75">
      <c r="A43" s="272" t="s">
        <v>659</v>
      </c>
      <c r="B43" s="290" t="s">
        <v>522</v>
      </c>
      <c r="C43" s="273">
        <v>131</v>
      </c>
      <c r="D43" s="273" t="s">
        <v>506</v>
      </c>
      <c r="E43" s="281" t="s">
        <v>736</v>
      </c>
      <c r="F43" s="273" t="s">
        <v>507</v>
      </c>
      <c r="G43" s="328" t="s">
        <v>508</v>
      </c>
      <c r="H43" s="324"/>
      <c r="I43" s="285" t="s">
        <v>306</v>
      </c>
      <c r="J43" s="273" t="s">
        <v>766</v>
      </c>
      <c r="K43" s="278">
        <v>315</v>
      </c>
      <c r="L43" s="285"/>
      <c r="M43" s="141"/>
    </row>
    <row r="44" spans="1:13" ht="18.75">
      <c r="A44" s="272" t="s">
        <v>660</v>
      </c>
      <c r="B44" s="290" t="s">
        <v>530</v>
      </c>
      <c r="C44" s="273" t="s">
        <v>531</v>
      </c>
      <c r="D44" s="273" t="s">
        <v>532</v>
      </c>
      <c r="E44" s="273" t="s">
        <v>741</v>
      </c>
      <c r="F44" s="273" t="s">
        <v>533</v>
      </c>
      <c r="G44" s="274" t="s">
        <v>534</v>
      </c>
      <c r="H44" s="330"/>
      <c r="I44" s="285" t="s">
        <v>231</v>
      </c>
      <c r="J44" s="273" t="s">
        <v>764</v>
      </c>
      <c r="K44" s="285">
        <v>360</v>
      </c>
      <c r="L44" s="285"/>
      <c r="M44" s="141"/>
    </row>
    <row r="45" spans="1:13" ht="18.75">
      <c r="A45" s="272" t="s">
        <v>661</v>
      </c>
      <c r="B45" s="290" t="s">
        <v>535</v>
      </c>
      <c r="C45" s="273" t="s">
        <v>536</v>
      </c>
      <c r="D45" s="273" t="s">
        <v>527</v>
      </c>
      <c r="E45" s="273" t="s">
        <v>741</v>
      </c>
      <c r="F45" s="273" t="s">
        <v>537</v>
      </c>
      <c r="G45" s="274" t="s">
        <v>538</v>
      </c>
      <c r="H45" s="330"/>
      <c r="I45" s="285" t="s">
        <v>672</v>
      </c>
      <c r="J45" s="273" t="s">
        <v>764</v>
      </c>
      <c r="K45" s="285">
        <v>1106</v>
      </c>
      <c r="L45" s="285"/>
      <c r="M45" s="141"/>
    </row>
    <row r="46" spans="1:13" ht="18.75">
      <c r="A46" s="272" t="s">
        <v>662</v>
      </c>
      <c r="B46" s="290" t="s">
        <v>539</v>
      </c>
      <c r="C46" s="273" t="s">
        <v>540</v>
      </c>
      <c r="D46" s="273" t="s">
        <v>541</v>
      </c>
      <c r="E46" s="273" t="s">
        <v>741</v>
      </c>
      <c r="F46" s="273" t="s">
        <v>542</v>
      </c>
      <c r="G46" s="274" t="s">
        <v>543</v>
      </c>
      <c r="H46" s="273" t="s">
        <v>544</v>
      </c>
      <c r="I46" s="285" t="s">
        <v>231</v>
      </c>
      <c r="J46" s="273" t="s">
        <v>764</v>
      </c>
      <c r="K46" s="285">
        <v>655</v>
      </c>
      <c r="L46" s="285"/>
      <c r="M46" s="141"/>
    </row>
    <row r="47" spans="1:13" ht="18.75">
      <c r="A47" s="272" t="s">
        <v>663</v>
      </c>
      <c r="B47" s="290" t="s">
        <v>563</v>
      </c>
      <c r="C47" s="273" t="s">
        <v>564</v>
      </c>
      <c r="D47" s="273" t="s">
        <v>560</v>
      </c>
      <c r="E47" s="273" t="s">
        <v>560</v>
      </c>
      <c r="F47" s="273" t="s">
        <v>565</v>
      </c>
      <c r="G47" s="274" t="s">
        <v>566</v>
      </c>
      <c r="H47" s="273" t="s">
        <v>567</v>
      </c>
      <c r="I47" s="285" t="s">
        <v>231</v>
      </c>
      <c r="J47" s="273" t="s">
        <v>764</v>
      </c>
      <c r="K47" s="285">
        <v>2975</v>
      </c>
      <c r="L47" s="285"/>
      <c r="M47" s="141"/>
    </row>
    <row r="48" spans="1:13" ht="18.75">
      <c r="A48" s="272" t="s">
        <v>664</v>
      </c>
      <c r="B48" s="290" t="s">
        <v>568</v>
      </c>
      <c r="C48" s="342" t="s">
        <v>569</v>
      </c>
      <c r="D48" s="273" t="s">
        <v>560</v>
      </c>
      <c r="E48" s="273" t="s">
        <v>560</v>
      </c>
      <c r="F48" s="273" t="s">
        <v>570</v>
      </c>
      <c r="G48" s="334"/>
      <c r="H48" s="330"/>
      <c r="I48" s="285" t="s">
        <v>231</v>
      </c>
      <c r="J48" s="273" t="s">
        <v>764</v>
      </c>
      <c r="K48" s="285">
        <v>500</v>
      </c>
      <c r="L48" s="285"/>
      <c r="M48" s="141"/>
    </row>
    <row r="49" spans="1:13" ht="18.75">
      <c r="A49" s="272" t="s">
        <v>665</v>
      </c>
      <c r="B49" s="283" t="s">
        <v>592</v>
      </c>
      <c r="C49" s="273" t="s">
        <v>593</v>
      </c>
      <c r="D49" s="283" t="s">
        <v>583</v>
      </c>
      <c r="E49" s="283" t="s">
        <v>740</v>
      </c>
      <c r="F49" s="283" t="s">
        <v>594</v>
      </c>
      <c r="G49" s="326" t="s">
        <v>595</v>
      </c>
      <c r="H49" s="276" t="s">
        <v>585</v>
      </c>
      <c r="I49" s="278" t="s">
        <v>472</v>
      </c>
      <c r="J49" s="273" t="s">
        <v>764</v>
      </c>
      <c r="K49" s="289">
        <v>4862</v>
      </c>
      <c r="L49" s="285"/>
      <c r="M49" s="141"/>
    </row>
    <row r="50" spans="1:13" ht="18.75">
      <c r="A50" s="272" t="s">
        <v>666</v>
      </c>
      <c r="B50" s="283" t="s">
        <v>596</v>
      </c>
      <c r="C50" s="273" t="s">
        <v>597</v>
      </c>
      <c r="D50" s="288" t="s">
        <v>598</v>
      </c>
      <c r="E50" s="283" t="s">
        <v>740</v>
      </c>
      <c r="F50" s="283" t="s">
        <v>599</v>
      </c>
      <c r="G50" s="326" t="s">
        <v>600</v>
      </c>
      <c r="H50" s="330"/>
      <c r="I50" s="278" t="s">
        <v>472</v>
      </c>
      <c r="J50" s="273" t="s">
        <v>764</v>
      </c>
      <c r="K50" s="289">
        <v>561</v>
      </c>
      <c r="L50" s="285"/>
      <c r="M50" s="141"/>
    </row>
    <row r="51" spans="1:13" ht="18.75">
      <c r="A51" s="272" t="s">
        <v>667</v>
      </c>
      <c r="B51" s="283" t="s">
        <v>601</v>
      </c>
      <c r="C51" s="273" t="s">
        <v>602</v>
      </c>
      <c r="D51" s="283" t="s">
        <v>583</v>
      </c>
      <c r="E51" s="283" t="s">
        <v>740</v>
      </c>
      <c r="F51" s="283" t="s">
        <v>603</v>
      </c>
      <c r="G51" s="274" t="s">
        <v>604</v>
      </c>
      <c r="H51" s="330"/>
      <c r="I51" s="278" t="s">
        <v>472</v>
      </c>
      <c r="J51" s="273" t="s">
        <v>764</v>
      </c>
      <c r="K51" s="289">
        <v>533</v>
      </c>
      <c r="L51" s="285"/>
      <c r="M51" s="141"/>
    </row>
    <row r="52" spans="1:13" ht="18.75">
      <c r="A52" s="272" t="s">
        <v>668</v>
      </c>
      <c r="B52" s="283" t="s">
        <v>605</v>
      </c>
      <c r="C52" s="273" t="s">
        <v>606</v>
      </c>
      <c r="D52" s="283" t="s">
        <v>607</v>
      </c>
      <c r="E52" s="283" t="s">
        <v>740</v>
      </c>
      <c r="F52" s="283" t="s">
        <v>608</v>
      </c>
      <c r="G52" s="274" t="s">
        <v>609</v>
      </c>
      <c r="H52" s="324"/>
      <c r="I52" s="278" t="s">
        <v>472</v>
      </c>
      <c r="J52" s="273" t="s">
        <v>764</v>
      </c>
      <c r="K52" s="289">
        <v>289</v>
      </c>
      <c r="L52" s="285"/>
      <c r="M52" s="141"/>
    </row>
    <row r="53" spans="1:13" ht="18.75">
      <c r="A53" s="272" t="s">
        <v>669</v>
      </c>
      <c r="B53" s="283" t="s">
        <v>611</v>
      </c>
      <c r="C53" s="273" t="s">
        <v>612</v>
      </c>
      <c r="D53" s="283" t="s">
        <v>583</v>
      </c>
      <c r="E53" s="283" t="s">
        <v>740</v>
      </c>
      <c r="F53" s="283" t="s">
        <v>613</v>
      </c>
      <c r="G53" s="334"/>
      <c r="H53" s="330"/>
      <c r="I53" s="278" t="s">
        <v>251</v>
      </c>
      <c r="J53" s="273" t="s">
        <v>764</v>
      </c>
      <c r="K53" s="289">
        <v>69</v>
      </c>
      <c r="L53" s="285"/>
      <c r="M53" s="141"/>
    </row>
    <row r="54" spans="1:13" ht="18.75">
      <c r="A54" s="272" t="s">
        <v>674</v>
      </c>
      <c r="B54" s="337" t="s">
        <v>721</v>
      </c>
      <c r="C54" s="273" t="s">
        <v>722</v>
      </c>
      <c r="D54" s="283" t="s">
        <v>723</v>
      </c>
      <c r="E54" s="283" t="s">
        <v>735</v>
      </c>
      <c r="F54" s="338" t="s">
        <v>724</v>
      </c>
      <c r="G54" s="326" t="s">
        <v>725</v>
      </c>
      <c r="H54" s="330"/>
      <c r="I54" s="336" t="s">
        <v>726</v>
      </c>
      <c r="J54" s="273" t="s">
        <v>764</v>
      </c>
      <c r="K54" s="285">
        <v>850</v>
      </c>
      <c r="L54" s="285"/>
      <c r="M54" s="141"/>
    </row>
    <row r="55" spans="9:13" ht="18.75">
      <c r="I55" s="141"/>
      <c r="J55" s="145"/>
      <c r="L55" s="141"/>
      <c r="M55" s="141"/>
    </row>
  </sheetData>
  <sheetProtection/>
  <mergeCells count="11">
    <mergeCell ref="B4:B5"/>
    <mergeCell ref="F4:F5"/>
    <mergeCell ref="E4:E5"/>
    <mergeCell ref="A1:L1"/>
    <mergeCell ref="A2:L2"/>
    <mergeCell ref="L4:L5"/>
    <mergeCell ref="I4:J4"/>
    <mergeCell ref="B3:G3"/>
    <mergeCell ref="C4:D4"/>
    <mergeCell ref="G4:G5"/>
    <mergeCell ref="A4:A5"/>
  </mergeCells>
  <hyperlinks>
    <hyperlink ref="G6" r:id="rId1" display="webmaster@attarkiah.ac.th"/>
    <hyperlink ref="H6" r:id="rId2" display="http://www.attarkiah.ac.th"/>
    <hyperlink ref="G7" r:id="rId3" display="sukansart@hotmail,com"/>
    <hyperlink ref="G9" r:id="rId4" display="Narawitislmic@Gmail.com"/>
    <hyperlink ref="H9" r:id="rId5" display="www.narawitshool.com"/>
    <hyperlink ref="G10" r:id="rId6" display="assula2003@hotmail.com"/>
    <hyperlink ref="G13" r:id="rId7" display="toda.2009@hotmail.com"/>
    <hyperlink ref="G15" r:id="rId8" display="Dinniah08@hotmail.co.th"/>
    <hyperlink ref="G14" r:id="rId9" display="saniyatil@hotmail.com"/>
    <hyperlink ref="G11" r:id="rId10" display="Mudee1@hotmail.com"/>
    <hyperlink ref="G23" r:id="rId11" display="Mahad_bk@hotmail.com"/>
    <hyperlink ref="H20" r:id="rId12" display="http://www.drqan.ac.th"/>
    <hyperlink ref="G20" r:id="rId13" display="admin@drgan.ac.th"/>
    <hyperlink ref="G18" r:id="rId14" display="sman_mit@hotmail.com"/>
    <hyperlink ref="G22" r:id="rId15" display="mukhlis_kl@hotmail.com"/>
    <hyperlink ref="G17" r:id="rId16" display="akkarasart@hotmail.com"/>
    <hyperlink ref="G19" r:id="rId17" display="hasaniah1516@hotmail.com"/>
    <hyperlink ref="H19" r:id="rId18" display="www.hasaniah.ac.th"/>
    <hyperlink ref="G24" r:id="rId19" display="charernwittayanusorn@hotmail.com"/>
    <hyperlink ref="G28" r:id="rId20" display="banghim_do@hotmail.com"/>
    <hyperlink ref="G29" r:id="rId21" display="ice_zee8@hotmail.com"/>
    <hyperlink ref="H28" r:id="rId22" display="www.thamstampwitya.ac.th"/>
    <hyperlink ref="G31" r:id="rId23" display="Darasat@windowslive.com"/>
    <hyperlink ref="G27" r:id="rId24" display="charensat_school@hotmail.com"/>
    <hyperlink ref="G26" r:id="rId25" display="addiniah_islamiah@hotmail.com"/>
    <hyperlink ref="H25" r:id="rId26" display="www.siritham.ac.th"/>
    <hyperlink ref="G25" r:id="rId27" display="webmaster@siritham.ac.th"/>
    <hyperlink ref="G33" r:id="rId28" display="ibtida@hotmail.com"/>
    <hyperlink ref="H33" r:id="rId29" display="www.stks.or.th/ling/ibtida"/>
    <hyperlink ref="G34" r:id="rId30" display="D.R.L_nr@hotmail.co.th"/>
    <hyperlink ref="G35" r:id="rId31" display="tontanyong@yahoo.co.th"/>
    <hyperlink ref="H35" r:id="rId32" display="www.tongtanyong.ac.th"/>
    <hyperlink ref="G32" r:id="rId33" display="nahdah2010@gmail.com"/>
    <hyperlink ref="H36" r:id="rId34" display="www.saengtham.com"/>
    <hyperlink ref="G37" r:id="rId35" display="ndi.mn@hotmail.com"/>
    <hyperlink ref="G36" r:id="rId36" display="saengthamgolok@gmail.com"/>
    <hyperlink ref="G38" r:id="rId37" display="drm2493@hotmail.com"/>
    <hyperlink ref="G39" r:id="rId38" display="islamanusad@hotmail.com"/>
    <hyperlink ref="G40" r:id="rId39" display="ndtschool@hotmail.com"/>
    <hyperlink ref="G41" r:id="rId40" display="azsaadah@gmail.com"/>
    <hyperlink ref="G43" r:id="rId41" display="IW_KB@HOTMAIL.COM"/>
    <hyperlink ref="H49" r:id="rId42" display="www.ltsc.ac.th"/>
    <hyperlink ref="G49" r:id="rId43" display="info@daruss.ac.th "/>
    <hyperlink ref="G50" r:id="rId44" display="prateep_nara@hotmail.com"/>
    <hyperlink ref="G54" r:id="rId45" display="attawfikiah@hotmail.com"/>
    <hyperlink ref="G16" r:id="rId46" display="Islambarapa@hotmail.com"/>
  </hyperlinks>
  <printOptions horizontalCentered="1"/>
  <pageMargins left="0.7480314960629921" right="0.31496062992125984" top="0.7874015748031497" bottom="0.7086614173228347" header="0.5118110236220472" footer="0.5118110236220472"/>
  <pageSetup firstPageNumber="15" useFirstPageNumber="1" horizontalDpi="300" verticalDpi="300" orientation="landscape" paperSize="9" r:id="rId49"/>
  <legacyDrawing r:id="rId48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6"/>
  <sheetViews>
    <sheetView view="pageLayout" zoomScale="85" zoomScaleNormal="120" zoomScalePageLayoutView="85" workbookViewId="0" topLeftCell="A1">
      <selection activeCell="D13" sqref="D13"/>
    </sheetView>
  </sheetViews>
  <sheetFormatPr defaultColWidth="9.140625" defaultRowHeight="12.75"/>
  <cols>
    <col min="1" max="1" width="4.00390625" style="20" customWidth="1"/>
    <col min="2" max="2" width="19.28125" style="7" customWidth="1"/>
    <col min="3" max="3" width="18.7109375" style="2" customWidth="1"/>
    <col min="4" max="4" width="9.8515625" style="16" customWidth="1"/>
    <col min="5" max="5" width="11.8515625" style="16" customWidth="1"/>
    <col min="6" max="6" width="21.421875" style="21" customWidth="1"/>
    <col min="7" max="7" width="27.7109375" style="21" customWidth="1"/>
    <col min="8" max="8" width="8.8515625" style="16" customWidth="1"/>
    <col min="9" max="9" width="9.28125" style="7" customWidth="1"/>
    <col min="10" max="10" width="7.7109375" style="7" customWidth="1"/>
    <col min="11" max="11" width="4.7109375" style="21" customWidth="1"/>
    <col min="12" max="12" width="5.8515625" style="21" customWidth="1"/>
    <col min="13" max="13" width="6.28125" style="21" customWidth="1"/>
    <col min="14" max="14" width="5.28125" style="8" customWidth="1"/>
    <col min="15" max="15" width="16.57421875" style="8" customWidth="1"/>
    <col min="16" max="16" width="16.28125" style="8" customWidth="1"/>
    <col min="17" max="17" width="7.00390625" style="8" customWidth="1"/>
    <col min="18" max="18" width="6.8515625" style="21" customWidth="1"/>
    <col min="19" max="19" width="5.7109375" style="21" customWidth="1"/>
    <col min="20" max="21" width="5.8515625" style="8" customWidth="1"/>
    <col min="22" max="22" width="6.140625" style="36" customWidth="1"/>
    <col min="23" max="23" width="5.8515625" style="8" customWidth="1"/>
    <col min="24" max="24" width="6.57421875" style="8" customWidth="1"/>
    <col min="25" max="25" width="6.00390625" style="8" customWidth="1"/>
    <col min="26" max="26" width="5.28125" style="8" customWidth="1"/>
    <col min="27" max="27" width="6.140625" style="8" customWidth="1"/>
    <col min="28" max="28" width="5.7109375" style="8" customWidth="1"/>
    <col min="29" max="29" width="6.421875" style="8" customWidth="1"/>
    <col min="30" max="30" width="6.8515625" style="8" customWidth="1"/>
    <col min="31" max="31" width="7.140625" style="8" customWidth="1"/>
    <col min="32" max="32" width="6.28125" style="8" customWidth="1"/>
    <col min="33" max="33" width="5.421875" style="8" customWidth="1"/>
    <col min="34" max="86" width="9.140625" style="8" customWidth="1"/>
    <col min="87" max="16384" width="9.140625" style="7" customWidth="1"/>
  </cols>
  <sheetData>
    <row r="1" spans="1:10" s="5" customFormat="1" ht="23.25">
      <c r="A1" s="949" t="s">
        <v>100</v>
      </c>
      <c r="B1" s="949"/>
      <c r="C1" s="949"/>
      <c r="D1" s="949"/>
      <c r="E1" s="949"/>
      <c r="F1" s="949"/>
      <c r="G1" s="949"/>
      <c r="H1" s="949"/>
      <c r="I1" s="949"/>
      <c r="J1" s="949"/>
    </row>
    <row r="2" spans="1:10" s="5" customFormat="1" ht="23.25">
      <c r="A2" s="4"/>
      <c r="B2" s="950"/>
      <c r="C2" s="950"/>
      <c r="D2" s="950"/>
      <c r="E2" s="950"/>
      <c r="F2" s="950"/>
      <c r="G2" s="43"/>
      <c r="H2" s="23"/>
      <c r="J2" s="24"/>
    </row>
    <row r="3" spans="1:58" s="29" customFormat="1" ht="18" customHeight="1">
      <c r="A3" s="951" t="s">
        <v>9</v>
      </c>
      <c r="B3" s="953" t="s">
        <v>10</v>
      </c>
      <c r="C3" s="955" t="s">
        <v>20</v>
      </c>
      <c r="D3" s="956"/>
      <c r="E3" s="953" t="s">
        <v>13</v>
      </c>
      <c r="F3" s="953" t="s">
        <v>4</v>
      </c>
      <c r="G3" s="28" t="s">
        <v>5</v>
      </c>
      <c r="H3" s="955" t="s">
        <v>32</v>
      </c>
      <c r="I3" s="956"/>
      <c r="J3" s="12" t="s">
        <v>31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3" customFormat="1" ht="21">
      <c r="A4" s="952"/>
      <c r="B4" s="954"/>
      <c r="C4" s="14" t="s">
        <v>19</v>
      </c>
      <c r="D4" s="14" t="s">
        <v>52</v>
      </c>
      <c r="E4" s="954"/>
      <c r="F4" s="954"/>
      <c r="G4" s="41" t="s">
        <v>26</v>
      </c>
      <c r="H4" s="14" t="s">
        <v>23</v>
      </c>
      <c r="I4" s="41" t="s">
        <v>22</v>
      </c>
      <c r="J4" s="14" t="s">
        <v>15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59" s="21" customFormat="1" ht="21.75">
      <c r="A5" s="957" t="s">
        <v>61</v>
      </c>
      <c r="B5" s="957"/>
      <c r="C5" s="71"/>
      <c r="D5" s="71"/>
      <c r="E5" s="71"/>
      <c r="F5" s="39"/>
      <c r="G5" s="39"/>
      <c r="H5" s="102"/>
      <c r="I5" s="39"/>
      <c r="J5" s="39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</row>
    <row r="6" spans="1:86" ht="23.25">
      <c r="A6" s="958" t="s">
        <v>62</v>
      </c>
      <c r="B6" s="958"/>
      <c r="C6" s="90"/>
      <c r="D6" s="90"/>
      <c r="E6" s="90"/>
      <c r="F6" s="103"/>
      <c r="G6" s="104"/>
      <c r="H6" s="98"/>
      <c r="I6" s="102"/>
      <c r="J6" s="109"/>
      <c r="K6" s="8"/>
      <c r="L6" s="8"/>
      <c r="M6" s="8"/>
      <c r="R6" s="8"/>
      <c r="S6" s="8"/>
      <c r="V6" s="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ht="23.25">
      <c r="A7" s="110" t="s">
        <v>53</v>
      </c>
      <c r="B7" s="90"/>
      <c r="C7" s="90"/>
      <c r="D7" s="90"/>
      <c r="E7" s="90"/>
      <c r="F7" s="104"/>
      <c r="G7" s="105"/>
      <c r="H7" s="98"/>
      <c r="I7" s="102"/>
      <c r="J7" s="109"/>
      <c r="K7" s="8"/>
      <c r="L7" s="8"/>
      <c r="M7" s="8"/>
      <c r="R7" s="8"/>
      <c r="S7" s="8"/>
      <c r="V7" s="8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ht="23.25">
      <c r="A8" s="110" t="s">
        <v>67</v>
      </c>
      <c r="B8" s="90"/>
      <c r="C8" s="90"/>
      <c r="D8" s="90"/>
      <c r="E8" s="90"/>
      <c r="F8" s="106"/>
      <c r="G8" s="107"/>
      <c r="H8" s="98"/>
      <c r="I8" s="102"/>
      <c r="J8" s="109"/>
      <c r="K8" s="8"/>
      <c r="L8" s="8"/>
      <c r="M8" s="8"/>
      <c r="R8" s="8"/>
      <c r="S8" s="8"/>
      <c r="V8" s="8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23.25">
      <c r="A9" s="110" t="s">
        <v>68</v>
      </c>
      <c r="B9" s="90"/>
      <c r="C9" s="90"/>
      <c r="D9" s="90"/>
      <c r="E9" s="90"/>
      <c r="F9" s="104"/>
      <c r="G9" s="105"/>
      <c r="H9" s="98"/>
      <c r="I9" s="102"/>
      <c r="J9" s="109"/>
      <c r="K9" s="8"/>
      <c r="L9" s="8"/>
      <c r="M9" s="8"/>
      <c r="R9" s="8"/>
      <c r="S9" s="8"/>
      <c r="V9" s="8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ht="23.25">
      <c r="A10" s="110" t="s">
        <v>69</v>
      </c>
      <c r="B10" s="90"/>
      <c r="C10" s="90"/>
      <c r="D10" s="90"/>
      <c r="E10" s="90"/>
      <c r="F10" s="104"/>
      <c r="G10" s="105"/>
      <c r="H10" s="98"/>
      <c r="I10" s="102"/>
      <c r="J10" s="109"/>
      <c r="K10" s="8"/>
      <c r="L10" s="8"/>
      <c r="M10" s="8"/>
      <c r="R10" s="8"/>
      <c r="S10" s="8"/>
      <c r="V10" s="8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ht="23.25">
      <c r="A11" s="110" t="s">
        <v>70</v>
      </c>
      <c r="B11" s="90"/>
      <c r="C11" s="90"/>
      <c r="D11" s="90"/>
      <c r="E11" s="90"/>
      <c r="F11" s="104"/>
      <c r="G11" s="105"/>
      <c r="H11" s="98"/>
      <c r="I11" s="89"/>
      <c r="J11" s="109"/>
      <c r="K11" s="8"/>
      <c r="L11" s="8"/>
      <c r="M11" s="8"/>
      <c r="R11" s="8"/>
      <c r="S11" s="8"/>
      <c r="V11" s="8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ht="23.25">
      <c r="A12" s="110" t="s">
        <v>87</v>
      </c>
      <c r="B12" s="90"/>
      <c r="C12" s="90"/>
      <c r="D12" s="90"/>
      <c r="E12" s="90"/>
      <c r="F12" s="108"/>
      <c r="G12" s="105"/>
      <c r="H12" s="98"/>
      <c r="I12" s="102"/>
      <c r="J12" s="109"/>
      <c r="K12" s="8"/>
      <c r="L12" s="8"/>
      <c r="M12" s="8"/>
      <c r="R12" s="8"/>
      <c r="S12" s="8"/>
      <c r="V12" s="8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ht="23.25">
      <c r="A13" s="110" t="s">
        <v>88</v>
      </c>
      <c r="B13" s="91"/>
      <c r="C13" s="90"/>
      <c r="D13" s="90"/>
      <c r="E13" s="90"/>
      <c r="F13" s="104"/>
      <c r="G13" s="39"/>
      <c r="H13" s="98"/>
      <c r="I13" s="102"/>
      <c r="J13" s="109"/>
      <c r="K13" s="8"/>
      <c r="L13" s="8"/>
      <c r="M13" s="8"/>
      <c r="R13" s="8"/>
      <c r="S13" s="8"/>
      <c r="V13" s="8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ht="23.25">
      <c r="A14" s="110" t="s">
        <v>89</v>
      </c>
      <c r="B14" s="90"/>
      <c r="C14" s="90"/>
      <c r="D14" s="90"/>
      <c r="E14" s="90"/>
      <c r="F14" s="104"/>
      <c r="G14" s="105"/>
      <c r="H14" s="98"/>
      <c r="I14" s="102"/>
      <c r="J14" s="109"/>
      <c r="K14" s="8"/>
      <c r="L14" s="8"/>
      <c r="M14" s="8"/>
      <c r="R14" s="8"/>
      <c r="S14" s="8"/>
      <c r="V14" s="8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ht="23.25">
      <c r="A15" s="110" t="s">
        <v>90</v>
      </c>
      <c r="B15" s="90"/>
      <c r="C15" s="90"/>
      <c r="D15" s="90"/>
      <c r="E15" s="90"/>
      <c r="F15" s="103"/>
      <c r="G15" s="105"/>
      <c r="H15" s="98"/>
      <c r="I15" s="102"/>
      <c r="J15" s="109"/>
      <c r="K15" s="8"/>
      <c r="L15" s="8"/>
      <c r="M15" s="8"/>
      <c r="R15" s="8"/>
      <c r="S15" s="8"/>
      <c r="V15" s="8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ht="23.25">
      <c r="A16" s="110" t="s">
        <v>91</v>
      </c>
      <c r="B16" s="90"/>
      <c r="C16" s="90"/>
      <c r="D16" s="90"/>
      <c r="E16" s="92"/>
      <c r="F16" s="106"/>
      <c r="G16" s="39"/>
      <c r="H16" s="99"/>
      <c r="I16" s="102"/>
      <c r="J16" s="102"/>
      <c r="K16" s="8"/>
      <c r="L16" s="8"/>
      <c r="M16" s="8"/>
      <c r="R16" s="8"/>
      <c r="S16" s="8"/>
      <c r="V16" s="8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ht="23.25">
      <c r="A17" s="110" t="s">
        <v>92</v>
      </c>
      <c r="B17" s="90"/>
      <c r="C17" s="90"/>
      <c r="D17" s="90"/>
      <c r="E17" s="90"/>
      <c r="F17" s="104"/>
      <c r="G17" s="39"/>
      <c r="H17" s="98"/>
      <c r="I17" s="102"/>
      <c r="J17" s="102"/>
      <c r="K17" s="8"/>
      <c r="L17" s="8"/>
      <c r="M17" s="8"/>
      <c r="R17" s="8"/>
      <c r="S17" s="8"/>
      <c r="V17" s="8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10" s="77" customFormat="1" ht="21.75">
      <c r="A18" s="15"/>
      <c r="B18" s="18"/>
      <c r="C18" s="18"/>
      <c r="D18" s="19"/>
      <c r="E18" s="19"/>
      <c r="F18" s="39"/>
      <c r="G18" s="39"/>
      <c r="H18" s="102"/>
      <c r="I18" s="102"/>
      <c r="J18" s="102"/>
    </row>
    <row r="19" spans="1:10" s="25" customFormat="1" ht="21">
      <c r="A19" s="35"/>
      <c r="B19" s="34"/>
      <c r="C19" s="34"/>
      <c r="D19" s="34"/>
      <c r="E19" s="34"/>
      <c r="F19" s="43"/>
      <c r="G19" s="43"/>
      <c r="H19" s="34"/>
      <c r="I19" s="34"/>
      <c r="J19" s="34"/>
    </row>
    <row r="20" spans="1:10" s="25" customFormat="1" ht="21">
      <c r="A20" s="35"/>
      <c r="B20" s="34"/>
      <c r="C20" s="34"/>
      <c r="D20" s="34"/>
      <c r="E20" s="34"/>
      <c r="F20" s="43"/>
      <c r="G20" s="43"/>
      <c r="H20" s="34"/>
      <c r="I20" s="34"/>
      <c r="J20" s="34"/>
    </row>
    <row r="21" spans="1:59" s="29" customFormat="1" ht="21">
      <c r="A21" s="35"/>
      <c r="B21" s="34"/>
      <c r="C21" s="34"/>
      <c r="D21" s="34"/>
      <c r="E21" s="34"/>
      <c r="F21" s="43"/>
      <c r="G21" s="43"/>
      <c r="H21" s="34"/>
      <c r="I21" s="34"/>
      <c r="J21" s="3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s="29" customFormat="1" ht="21.75">
      <c r="A22" s="35"/>
      <c r="B22" s="93"/>
      <c r="C22" s="34"/>
      <c r="D22" s="34"/>
      <c r="E22" s="34"/>
      <c r="F22" s="43"/>
      <c r="G22" s="43"/>
      <c r="H22" s="34"/>
      <c r="I22" s="34"/>
      <c r="J22" s="3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86" ht="21">
      <c r="A23" s="35"/>
      <c r="B23" s="25"/>
      <c r="C23" s="959"/>
      <c r="D23" s="959"/>
      <c r="E23" s="34"/>
      <c r="F23" s="960"/>
      <c r="G23" s="34"/>
      <c r="H23" s="959"/>
      <c r="I23" s="959"/>
      <c r="J23" s="34"/>
      <c r="K23" s="8"/>
      <c r="L23" s="8"/>
      <c r="M23" s="8"/>
      <c r="R23" s="8"/>
      <c r="S23" s="8"/>
      <c r="V23" s="8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ht="21">
      <c r="A24" s="94"/>
      <c r="B24" s="34"/>
      <c r="C24" s="34"/>
      <c r="D24" s="34"/>
      <c r="E24" s="34"/>
      <c r="F24" s="960"/>
      <c r="G24" s="34"/>
      <c r="H24" s="34"/>
      <c r="I24" s="43"/>
      <c r="J24" s="34"/>
      <c r="K24" s="8"/>
      <c r="L24" s="8"/>
      <c r="M24" s="8"/>
      <c r="R24" s="8"/>
      <c r="S24" s="8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 ht="21.75">
      <c r="A25" s="86"/>
      <c r="B25" s="34"/>
      <c r="C25" s="11"/>
      <c r="D25" s="11"/>
      <c r="E25" s="11"/>
      <c r="F25" s="32"/>
      <c r="G25" s="43"/>
      <c r="H25" s="11"/>
      <c r="I25" s="32"/>
      <c r="J25" s="32"/>
      <c r="K25" s="8"/>
      <c r="L25" s="8"/>
      <c r="M25" s="8"/>
      <c r="R25" s="8"/>
      <c r="S25" s="8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6" ht="21.75">
      <c r="A26" s="10"/>
      <c r="B26" s="9"/>
      <c r="C26" s="9"/>
      <c r="D26" s="11"/>
      <c r="E26" s="11"/>
      <c r="F26" s="32"/>
      <c r="G26" s="32"/>
      <c r="H26" s="11"/>
      <c r="I26" s="11"/>
      <c r="J26" s="95"/>
      <c r="K26" s="8"/>
      <c r="L26" s="8"/>
      <c r="M26" s="8"/>
      <c r="R26" s="8"/>
      <c r="S26" s="8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1:86" ht="21.75">
      <c r="A27" s="10"/>
      <c r="B27" s="9"/>
      <c r="C27" s="9"/>
      <c r="D27" s="11"/>
      <c r="E27" s="11"/>
      <c r="F27" s="32"/>
      <c r="G27" s="32"/>
      <c r="H27" s="11"/>
      <c r="I27" s="11"/>
      <c r="J27" s="95"/>
      <c r="K27" s="8"/>
      <c r="L27" s="8"/>
      <c r="M27" s="8"/>
      <c r="R27" s="8"/>
      <c r="S27" s="8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ht="21.75">
      <c r="A28" s="10"/>
      <c r="B28" s="9"/>
      <c r="C28" s="9"/>
      <c r="D28" s="11"/>
      <c r="E28" s="11"/>
      <c r="F28" s="32"/>
      <c r="G28" s="32"/>
      <c r="H28" s="11"/>
      <c r="I28" s="11"/>
      <c r="J28" s="95"/>
      <c r="K28" s="8"/>
      <c r="L28" s="8"/>
      <c r="M28" s="8"/>
      <c r="R28" s="8"/>
      <c r="S28" s="8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6" ht="21.75">
      <c r="A29" s="10"/>
      <c r="B29" s="9"/>
      <c r="C29" s="9"/>
      <c r="D29" s="11"/>
      <c r="E29" s="11"/>
      <c r="F29" s="32"/>
      <c r="G29" s="32"/>
      <c r="H29" s="11"/>
      <c r="I29" s="11"/>
      <c r="J29" s="11"/>
      <c r="K29" s="8"/>
      <c r="L29" s="8"/>
      <c r="M29" s="8"/>
      <c r="R29" s="8"/>
      <c r="S29" s="8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ht="21.75">
      <c r="A30" s="10"/>
      <c r="B30" s="9"/>
      <c r="C30" s="96"/>
      <c r="D30" s="11"/>
      <c r="E30" s="11"/>
      <c r="F30" s="32"/>
      <c r="G30" s="32"/>
      <c r="H30" s="11"/>
      <c r="I30" s="11"/>
      <c r="J30" s="11"/>
      <c r="K30" s="8"/>
      <c r="L30" s="8"/>
      <c r="M30" s="8"/>
      <c r="R30" s="8"/>
      <c r="S30" s="8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</row>
    <row r="31" spans="1:86" ht="21.75">
      <c r="A31" s="10"/>
      <c r="B31" s="9"/>
      <c r="C31" s="9"/>
      <c r="D31" s="11"/>
      <c r="E31" s="11"/>
      <c r="F31" s="32"/>
      <c r="G31" s="32"/>
      <c r="H31" s="11"/>
      <c r="I31" s="11"/>
      <c r="J31" s="11"/>
      <c r="K31" s="8"/>
      <c r="L31" s="8"/>
      <c r="M31" s="8"/>
      <c r="R31" s="8"/>
      <c r="S31" s="8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ht="21.75">
      <c r="A32" s="10"/>
      <c r="B32" s="9"/>
      <c r="C32" s="9"/>
      <c r="D32" s="11"/>
      <c r="E32" s="11"/>
      <c r="F32" s="32"/>
      <c r="G32" s="32"/>
      <c r="H32" s="11"/>
      <c r="I32" s="11"/>
      <c r="J32" s="11"/>
      <c r="K32" s="8"/>
      <c r="L32" s="8"/>
      <c r="M32" s="8"/>
      <c r="R32" s="8"/>
      <c r="S32" s="8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75" s="2" customFormat="1" ht="21.75">
      <c r="A33" s="10"/>
      <c r="B33" s="77"/>
      <c r="C33" s="77"/>
      <c r="D33" s="11"/>
      <c r="E33" s="11"/>
      <c r="F33" s="32"/>
      <c r="G33" s="32"/>
      <c r="H33" s="11"/>
      <c r="I33" s="11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3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s="78" customFormat="1" ht="21.75">
      <c r="A34" s="77"/>
      <c r="B34" s="87"/>
      <c r="C34" s="77"/>
      <c r="D34" s="11"/>
      <c r="E34" s="77"/>
      <c r="F34" s="32"/>
      <c r="G34" s="32"/>
      <c r="H34" s="11"/>
      <c r="I34" s="11"/>
      <c r="J34" s="11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</row>
    <row r="35" spans="1:86" ht="21.75">
      <c r="A35" s="32"/>
      <c r="B35" s="97"/>
      <c r="C35" s="11"/>
      <c r="D35" s="11"/>
      <c r="E35" s="11"/>
      <c r="F35" s="32"/>
      <c r="G35" s="32"/>
      <c r="H35" s="11"/>
      <c r="I35" s="8"/>
      <c r="J35" s="8"/>
      <c r="K35" s="8"/>
      <c r="L35" s="8"/>
      <c r="M35" s="8"/>
      <c r="R35" s="8"/>
      <c r="S35" s="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ht="21.75">
      <c r="A36" s="21"/>
      <c r="B36" s="21"/>
      <c r="C36" s="16"/>
      <c r="D36" s="11"/>
      <c r="F36" s="32"/>
      <c r="I36" s="8"/>
      <c r="J36" s="8"/>
      <c r="K36" s="8"/>
      <c r="L36" s="8"/>
      <c r="M36" s="8"/>
      <c r="R36" s="8"/>
      <c r="S36" s="8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</sheetData>
  <sheetProtection/>
  <mergeCells count="13">
    <mergeCell ref="A5:B5"/>
    <mergeCell ref="A6:B6"/>
    <mergeCell ref="H3:I3"/>
    <mergeCell ref="C23:D23"/>
    <mergeCell ref="F23:F24"/>
    <mergeCell ref="H23:I23"/>
    <mergeCell ref="A1:J1"/>
    <mergeCell ref="B2:F2"/>
    <mergeCell ref="A3:A4"/>
    <mergeCell ref="B3:B4"/>
    <mergeCell ref="C3:D3"/>
    <mergeCell ref="E3:E4"/>
    <mergeCell ref="F3:F4"/>
  </mergeCells>
  <printOptions horizontalCentered="1"/>
  <pageMargins left="0.84" right="0.14" top="0.984251968503937" bottom="0.984251968503937" header="0.5118110236220472" footer="0.5118110236220472"/>
  <pageSetup firstPageNumber="15" useFirstPageNumber="1"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81"/>
  <sheetViews>
    <sheetView zoomScalePageLayoutView="0" workbookViewId="0" topLeftCell="A67">
      <selection activeCell="A80" sqref="A80:IV80"/>
    </sheetView>
  </sheetViews>
  <sheetFormatPr defaultColWidth="9.140625" defaultRowHeight="12.75"/>
  <cols>
    <col min="1" max="1" width="3.421875" style="388" customWidth="1"/>
    <col min="2" max="2" width="24.00390625" style="369" customWidth="1"/>
    <col min="3" max="3" width="44.7109375" style="369" customWidth="1"/>
    <col min="4" max="4" width="26.28125" style="389" customWidth="1"/>
    <col min="5" max="5" width="26.28125" style="390" customWidth="1"/>
    <col min="6" max="6" width="26.28125" style="389" customWidth="1"/>
    <col min="7" max="7" width="6.28125" style="366" customWidth="1"/>
    <col min="8" max="8" width="5.28125" style="367" customWidth="1"/>
    <col min="9" max="9" width="16.57421875" style="367" customWidth="1"/>
    <col min="10" max="10" width="16.28125" style="367" customWidth="1"/>
    <col min="11" max="11" width="7.00390625" style="367" customWidth="1"/>
    <col min="12" max="12" width="6.8515625" style="366" customWidth="1"/>
    <col min="13" max="13" width="5.7109375" style="366" customWidth="1"/>
    <col min="14" max="15" width="5.8515625" style="367" customWidth="1"/>
    <col min="16" max="16" width="6.140625" style="368" customWidth="1"/>
    <col min="17" max="17" width="5.8515625" style="367" customWidth="1"/>
    <col min="18" max="18" width="6.57421875" style="367" customWidth="1"/>
    <col min="19" max="19" width="6.00390625" style="367" customWidth="1"/>
    <col min="20" max="20" width="5.28125" style="367" customWidth="1"/>
    <col min="21" max="21" width="6.140625" style="367" customWidth="1"/>
    <col min="22" max="22" width="5.7109375" style="367" customWidth="1"/>
    <col min="23" max="23" width="6.421875" style="367" customWidth="1"/>
    <col min="24" max="24" width="6.8515625" style="367" customWidth="1"/>
    <col min="25" max="25" width="7.140625" style="367" customWidth="1"/>
    <col min="26" max="26" width="6.28125" style="367" customWidth="1"/>
    <col min="27" max="27" width="5.421875" style="367" customWidth="1"/>
    <col min="28" max="80" width="9.140625" style="367" customWidth="1"/>
    <col min="81" max="16384" width="9.140625" style="369" customWidth="1"/>
  </cols>
  <sheetData>
    <row r="1" spans="1:6" s="344" customFormat="1" ht="21">
      <c r="A1" s="921" t="s">
        <v>873</v>
      </c>
      <c r="B1" s="921"/>
      <c r="C1" s="921"/>
      <c r="D1" s="921"/>
      <c r="E1" s="921"/>
      <c r="F1" s="921"/>
    </row>
    <row r="2" spans="1:6" s="344" customFormat="1" ht="19.5">
      <c r="A2" s="345"/>
      <c r="B2" s="345"/>
      <c r="C2" s="346"/>
      <c r="D2" s="347"/>
      <c r="E2" s="348"/>
      <c r="F2" s="349"/>
    </row>
    <row r="3" spans="1:47" s="354" customFormat="1" ht="18" customHeight="1">
      <c r="A3" s="350"/>
      <c r="B3" s="351"/>
      <c r="C3" s="352"/>
      <c r="D3" s="961" t="s">
        <v>33</v>
      </c>
      <c r="E3" s="962"/>
      <c r="F3" s="96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</row>
    <row r="4" spans="1:47" s="116" customFormat="1" ht="18.75">
      <c r="A4" s="964" t="s">
        <v>9</v>
      </c>
      <c r="B4" s="965" t="s">
        <v>10</v>
      </c>
      <c r="C4" s="966" t="s">
        <v>27</v>
      </c>
      <c r="D4" s="355" t="s">
        <v>11</v>
      </c>
      <c r="E4" s="966" t="s">
        <v>12</v>
      </c>
      <c r="F4" s="966" t="s">
        <v>21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:48" s="116" customFormat="1" ht="18.75">
      <c r="A5" s="964"/>
      <c r="B5" s="965"/>
      <c r="C5" s="967"/>
      <c r="D5" s="356" t="s">
        <v>673</v>
      </c>
      <c r="E5" s="967"/>
      <c r="F5" s="967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</row>
    <row r="6" spans="1:48" s="362" customFormat="1" ht="18.75">
      <c r="A6" s="357" t="s">
        <v>53</v>
      </c>
      <c r="B6" s="358" t="s">
        <v>101</v>
      </c>
      <c r="C6" s="358" t="s">
        <v>187</v>
      </c>
      <c r="D6" s="359" t="s">
        <v>106</v>
      </c>
      <c r="E6" s="360" t="s">
        <v>106</v>
      </c>
      <c r="F6" s="359" t="s">
        <v>186</v>
      </c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</row>
    <row r="7" spans="1:48" s="362" customFormat="1" ht="18.75">
      <c r="A7" s="357" t="s">
        <v>67</v>
      </c>
      <c r="B7" s="358" t="s">
        <v>116</v>
      </c>
      <c r="C7" s="363"/>
      <c r="D7" s="359" t="s">
        <v>121</v>
      </c>
      <c r="E7" s="360" t="s">
        <v>121</v>
      </c>
      <c r="F7" s="359" t="s">
        <v>121</v>
      </c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</row>
    <row r="8" spans="1:48" s="362" customFormat="1" ht="18.75">
      <c r="A8" s="357" t="s">
        <v>68</v>
      </c>
      <c r="B8" s="358" t="s">
        <v>122</v>
      </c>
      <c r="C8" s="363"/>
      <c r="D8" s="359" t="s">
        <v>126</v>
      </c>
      <c r="E8" s="360" t="s">
        <v>127</v>
      </c>
      <c r="F8" s="359" t="s">
        <v>128</v>
      </c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</row>
    <row r="9" spans="1:48" s="362" customFormat="1" ht="18.75">
      <c r="A9" s="357" t="s">
        <v>69</v>
      </c>
      <c r="B9" s="358" t="s">
        <v>185</v>
      </c>
      <c r="C9" s="363"/>
      <c r="D9" s="359" t="s">
        <v>134</v>
      </c>
      <c r="E9" s="360" t="s">
        <v>192</v>
      </c>
      <c r="F9" s="359" t="s">
        <v>193</v>
      </c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</row>
    <row r="10" spans="1:80" s="362" customFormat="1" ht="18.75">
      <c r="A10" s="357" t="s">
        <v>70</v>
      </c>
      <c r="B10" s="358" t="s">
        <v>107</v>
      </c>
      <c r="C10" s="363"/>
      <c r="D10" s="359" t="s">
        <v>108</v>
      </c>
      <c r="E10" s="360" t="s">
        <v>109</v>
      </c>
      <c r="F10" s="359" t="s">
        <v>110</v>
      </c>
      <c r="G10" s="364"/>
      <c r="H10" s="361"/>
      <c r="I10" s="361"/>
      <c r="J10" s="361"/>
      <c r="K10" s="361"/>
      <c r="L10" s="364"/>
      <c r="M10" s="364"/>
      <c r="N10" s="361"/>
      <c r="O10" s="361"/>
      <c r="P10" s="365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</row>
    <row r="11" spans="1:6" ht="22.5" customHeight="1">
      <c r="A11" s="357" t="s">
        <v>87</v>
      </c>
      <c r="B11" s="358" t="s">
        <v>644</v>
      </c>
      <c r="C11" s="359" t="s">
        <v>255</v>
      </c>
      <c r="D11" s="305" t="s">
        <v>256</v>
      </c>
      <c r="E11" s="304" t="s">
        <v>257</v>
      </c>
      <c r="F11" s="305" t="s">
        <v>258</v>
      </c>
    </row>
    <row r="12" spans="1:6" ht="18.75">
      <c r="A12" s="370" t="s">
        <v>88</v>
      </c>
      <c r="B12" s="392" t="s">
        <v>645</v>
      </c>
      <c r="C12" s="371"/>
      <c r="D12" s="372" t="s">
        <v>259</v>
      </c>
      <c r="E12" s="373" t="s">
        <v>260</v>
      </c>
      <c r="F12" s="372" t="s">
        <v>261</v>
      </c>
    </row>
    <row r="13" spans="1:6" ht="18.75">
      <c r="A13" s="357" t="s">
        <v>89</v>
      </c>
      <c r="B13" s="320" t="s">
        <v>330</v>
      </c>
      <c r="C13" s="363"/>
      <c r="D13" s="305" t="s">
        <v>381</v>
      </c>
      <c r="E13" s="304" t="s">
        <v>382</v>
      </c>
      <c r="F13" s="305" t="s">
        <v>381</v>
      </c>
    </row>
    <row r="14" spans="1:6" ht="18.75">
      <c r="A14" s="357" t="s">
        <v>90</v>
      </c>
      <c r="B14" s="320" t="s">
        <v>337</v>
      </c>
      <c r="C14" s="363"/>
      <c r="D14" s="305" t="s">
        <v>383</v>
      </c>
      <c r="E14" s="304" t="s">
        <v>383</v>
      </c>
      <c r="F14" s="305" t="s">
        <v>384</v>
      </c>
    </row>
    <row r="15" spans="1:6" ht="18.75">
      <c r="A15" s="357" t="s">
        <v>91</v>
      </c>
      <c r="B15" s="320" t="s">
        <v>342</v>
      </c>
      <c r="C15" s="363"/>
      <c r="D15" s="305" t="s">
        <v>385</v>
      </c>
      <c r="E15" s="304" t="s">
        <v>386</v>
      </c>
      <c r="F15" s="305" t="s">
        <v>387</v>
      </c>
    </row>
    <row r="16" spans="1:6" ht="18.75">
      <c r="A16" s="357" t="s">
        <v>92</v>
      </c>
      <c r="B16" s="320" t="s">
        <v>348</v>
      </c>
      <c r="C16" s="319"/>
      <c r="D16" s="305" t="s">
        <v>386</v>
      </c>
      <c r="E16" s="304" t="s">
        <v>388</v>
      </c>
      <c r="F16" s="305" t="s">
        <v>386</v>
      </c>
    </row>
    <row r="17" spans="1:6" ht="18.75">
      <c r="A17" s="357" t="s">
        <v>210</v>
      </c>
      <c r="B17" s="320" t="s">
        <v>351</v>
      </c>
      <c r="C17" s="363"/>
      <c r="D17" s="305" t="s">
        <v>389</v>
      </c>
      <c r="E17" s="304" t="s">
        <v>389</v>
      </c>
      <c r="F17" s="305" t="s">
        <v>389</v>
      </c>
    </row>
    <row r="18" spans="1:6" ht="18.75">
      <c r="A18" s="357" t="s">
        <v>211</v>
      </c>
      <c r="B18" s="320" t="s">
        <v>356</v>
      </c>
      <c r="C18" s="363"/>
      <c r="D18" s="305" t="s">
        <v>390</v>
      </c>
      <c r="E18" s="304" t="s">
        <v>391</v>
      </c>
      <c r="F18" s="305" t="s">
        <v>392</v>
      </c>
    </row>
    <row r="19" spans="1:6" ht="18.75">
      <c r="A19" s="357" t="s">
        <v>212</v>
      </c>
      <c r="B19" s="358" t="s">
        <v>452</v>
      </c>
      <c r="C19" s="374"/>
      <c r="D19" s="359" t="s">
        <v>432</v>
      </c>
      <c r="E19" s="360" t="s">
        <v>433</v>
      </c>
      <c r="F19" s="359" t="s">
        <v>434</v>
      </c>
    </row>
    <row r="20" spans="1:6" ht="18.75">
      <c r="A20" s="357" t="s">
        <v>213</v>
      </c>
      <c r="B20" s="359" t="s">
        <v>453</v>
      </c>
      <c r="C20" s="374"/>
      <c r="D20" s="359" t="s">
        <v>435</v>
      </c>
      <c r="E20" s="360" t="s">
        <v>435</v>
      </c>
      <c r="F20" s="359" t="s">
        <v>435</v>
      </c>
    </row>
    <row r="21" spans="1:6" ht="18.75">
      <c r="A21" s="357" t="s">
        <v>406</v>
      </c>
      <c r="B21" s="358" t="s">
        <v>454</v>
      </c>
      <c r="C21" s="374"/>
      <c r="D21" s="359" t="s">
        <v>436</v>
      </c>
      <c r="E21" s="360" t="s">
        <v>437</v>
      </c>
      <c r="F21" s="359" t="s">
        <v>437</v>
      </c>
    </row>
    <row r="22" spans="1:6" ht="18.75">
      <c r="A22" s="357" t="s">
        <v>637</v>
      </c>
      <c r="B22" s="358" t="s">
        <v>455</v>
      </c>
      <c r="C22" s="374"/>
      <c r="D22" s="359" t="s">
        <v>438</v>
      </c>
      <c r="E22" s="360" t="s">
        <v>439</v>
      </c>
      <c r="F22" s="359" t="s">
        <v>440</v>
      </c>
    </row>
    <row r="23" spans="1:6" ht="18.75">
      <c r="A23" s="375" t="s">
        <v>638</v>
      </c>
      <c r="B23" s="376" t="s">
        <v>456</v>
      </c>
      <c r="C23" s="377"/>
      <c r="D23" s="378" t="s">
        <v>438</v>
      </c>
      <c r="E23" s="379" t="s">
        <v>441</v>
      </c>
      <c r="F23" s="378" t="s">
        <v>442</v>
      </c>
    </row>
    <row r="24" spans="1:6" ht="18.75">
      <c r="A24" s="357" t="s">
        <v>639</v>
      </c>
      <c r="B24" s="358" t="s">
        <v>423</v>
      </c>
      <c r="C24" s="374"/>
      <c r="D24" s="359" t="s">
        <v>443</v>
      </c>
      <c r="E24" s="360" t="s">
        <v>444</v>
      </c>
      <c r="F24" s="380" t="s">
        <v>445</v>
      </c>
    </row>
    <row r="25" spans="1:6" ht="23.25" customHeight="1">
      <c r="A25" s="370" t="s">
        <v>640</v>
      </c>
      <c r="B25" s="381" t="s">
        <v>460</v>
      </c>
      <c r="C25" s="371"/>
      <c r="D25" s="381" t="s">
        <v>473</v>
      </c>
      <c r="E25" s="382" t="s">
        <v>474</v>
      </c>
      <c r="F25" s="381" t="s">
        <v>475</v>
      </c>
    </row>
    <row r="26" spans="1:48" s="114" customFormat="1" ht="21">
      <c r="A26" s="357" t="s">
        <v>558</v>
      </c>
      <c r="B26" s="359" t="s">
        <v>509</v>
      </c>
      <c r="C26" s="383"/>
      <c r="D26" s="359" t="s">
        <v>510</v>
      </c>
      <c r="E26" s="360" t="s">
        <v>510</v>
      </c>
      <c r="F26" s="359" t="s">
        <v>511</v>
      </c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</row>
    <row r="27" spans="1:6" ht="18.75">
      <c r="A27" s="357" t="s">
        <v>641</v>
      </c>
      <c r="B27" s="320" t="s">
        <v>525</v>
      </c>
      <c r="C27" s="385"/>
      <c r="D27" s="305" t="s">
        <v>545</v>
      </c>
      <c r="E27" s="304" t="s">
        <v>546</v>
      </c>
      <c r="F27" s="305" t="s">
        <v>547</v>
      </c>
    </row>
    <row r="28" spans="1:6" ht="18.75">
      <c r="A28" s="357" t="s">
        <v>642</v>
      </c>
      <c r="B28" s="358" t="s">
        <v>646</v>
      </c>
      <c r="C28" s="363"/>
      <c r="D28" s="359" t="s">
        <v>571</v>
      </c>
      <c r="E28" s="360" t="s">
        <v>572</v>
      </c>
      <c r="F28" s="359" t="s">
        <v>573</v>
      </c>
    </row>
    <row r="29" spans="1:6" ht="18.75">
      <c r="A29" s="357" t="s">
        <v>643</v>
      </c>
      <c r="B29" s="310" t="s">
        <v>581</v>
      </c>
      <c r="C29" s="363"/>
      <c r="D29" s="310" t="s">
        <v>614</v>
      </c>
      <c r="E29" s="311" t="s">
        <v>614</v>
      </c>
      <c r="F29" s="310" t="s">
        <v>615</v>
      </c>
    </row>
    <row r="30" spans="1:6" ht="18.75">
      <c r="A30" s="357" t="s">
        <v>486</v>
      </c>
      <c r="B30" s="310" t="s">
        <v>832</v>
      </c>
      <c r="C30" s="363"/>
      <c r="D30" s="305" t="s">
        <v>874</v>
      </c>
      <c r="E30" s="304" t="s">
        <v>874</v>
      </c>
      <c r="F30" s="305" t="s">
        <v>875</v>
      </c>
    </row>
    <row r="31" spans="1:6" ht="18.75">
      <c r="A31" s="357" t="s">
        <v>647</v>
      </c>
      <c r="B31" s="310" t="s">
        <v>587</v>
      </c>
      <c r="C31" s="358" t="s">
        <v>616</v>
      </c>
      <c r="D31" s="305" t="s">
        <v>617</v>
      </c>
      <c r="E31" s="304" t="s">
        <v>617</v>
      </c>
      <c r="F31" s="305" t="s">
        <v>617</v>
      </c>
    </row>
    <row r="32" spans="1:6" ht="18.75">
      <c r="A32" s="357" t="s">
        <v>648</v>
      </c>
      <c r="B32" s="358" t="s">
        <v>756</v>
      </c>
      <c r="C32" s="363"/>
      <c r="D32" s="359" t="s">
        <v>760</v>
      </c>
      <c r="E32" s="360" t="s">
        <v>761</v>
      </c>
      <c r="F32" s="359" t="s">
        <v>760</v>
      </c>
    </row>
    <row r="33" spans="1:6" ht="21">
      <c r="A33" s="357" t="s">
        <v>650</v>
      </c>
      <c r="B33" s="262" t="s">
        <v>833</v>
      </c>
      <c r="C33" s="363"/>
      <c r="D33" s="359"/>
      <c r="E33" s="360"/>
      <c r="F33" s="359"/>
    </row>
    <row r="34" spans="1:6" ht="18.75">
      <c r="A34" s="357" t="s">
        <v>651</v>
      </c>
      <c r="B34" s="359" t="s">
        <v>132</v>
      </c>
      <c r="C34" s="360" t="s">
        <v>133</v>
      </c>
      <c r="D34" s="359" t="s">
        <v>134</v>
      </c>
      <c r="E34" s="359" t="s">
        <v>135</v>
      </c>
      <c r="F34" s="359" t="s">
        <v>136</v>
      </c>
    </row>
    <row r="35" spans="1:6" ht="18.75">
      <c r="A35" s="357" t="s">
        <v>652</v>
      </c>
      <c r="B35" s="358" t="s">
        <v>137</v>
      </c>
      <c r="C35" s="360" t="s">
        <v>142</v>
      </c>
      <c r="D35" s="358" t="s">
        <v>143</v>
      </c>
      <c r="E35" s="359" t="s">
        <v>144</v>
      </c>
      <c r="F35" s="359" t="s">
        <v>145</v>
      </c>
    </row>
    <row r="36" spans="1:6" ht="18.75">
      <c r="A36" s="357" t="s">
        <v>653</v>
      </c>
      <c r="B36" s="358" t="s">
        <v>151</v>
      </c>
      <c r="C36" s="360" t="s">
        <v>150</v>
      </c>
      <c r="D36" s="358" t="s">
        <v>152</v>
      </c>
      <c r="E36" s="359" t="s">
        <v>153</v>
      </c>
      <c r="F36" s="359" t="s">
        <v>154</v>
      </c>
    </row>
    <row r="37" spans="1:6" ht="18.75">
      <c r="A37" s="357" t="s">
        <v>654</v>
      </c>
      <c r="B37" s="358" t="s">
        <v>155</v>
      </c>
      <c r="C37" s="360" t="s">
        <v>160</v>
      </c>
      <c r="D37" s="358" t="s">
        <v>161</v>
      </c>
      <c r="E37" s="359" t="s">
        <v>162</v>
      </c>
      <c r="F37" s="358" t="s">
        <v>161</v>
      </c>
    </row>
    <row r="38" spans="1:6" ht="18.75">
      <c r="A38" s="357" t="s">
        <v>655</v>
      </c>
      <c r="B38" s="358" t="s">
        <v>165</v>
      </c>
      <c r="C38" s="322"/>
      <c r="D38" s="359" t="s">
        <v>166</v>
      </c>
      <c r="E38" s="359" t="s">
        <v>167</v>
      </c>
      <c r="F38" s="359" t="s">
        <v>168</v>
      </c>
    </row>
    <row r="39" spans="1:6" ht="18.75">
      <c r="A39" s="357" t="s">
        <v>656</v>
      </c>
      <c r="B39" s="358" t="s">
        <v>169</v>
      </c>
      <c r="C39" s="322"/>
      <c r="D39" s="359" t="s">
        <v>208</v>
      </c>
      <c r="E39" s="359" t="s">
        <v>208</v>
      </c>
      <c r="F39" s="359" t="s">
        <v>209</v>
      </c>
    </row>
    <row r="40" spans="1:6" ht="18.75">
      <c r="A40" s="357" t="s">
        <v>485</v>
      </c>
      <c r="B40" s="358" t="s">
        <v>170</v>
      </c>
      <c r="C40" s="360" t="s">
        <v>174</v>
      </c>
      <c r="D40" s="358" t="s">
        <v>175</v>
      </c>
      <c r="E40" s="359" t="s">
        <v>176</v>
      </c>
      <c r="F40" s="359" t="s">
        <v>177</v>
      </c>
    </row>
    <row r="41" spans="1:6" ht="18.75">
      <c r="A41" s="357" t="s">
        <v>657</v>
      </c>
      <c r="B41" s="358" t="s">
        <v>181</v>
      </c>
      <c r="C41" s="322"/>
      <c r="D41" s="305" t="s">
        <v>184</v>
      </c>
      <c r="E41" s="359" t="s">
        <v>182</v>
      </c>
      <c r="F41" s="359" t="s">
        <v>183</v>
      </c>
    </row>
    <row r="42" spans="1:6" ht="18.75">
      <c r="A42" s="357" t="s">
        <v>658</v>
      </c>
      <c r="B42" s="358" t="s">
        <v>188</v>
      </c>
      <c r="C42" s="322"/>
      <c r="D42" s="358" t="s">
        <v>204</v>
      </c>
      <c r="E42" s="358" t="s">
        <v>204</v>
      </c>
      <c r="F42" s="358" t="s">
        <v>204</v>
      </c>
    </row>
    <row r="43" spans="1:6" ht="18.75">
      <c r="A43" s="357" t="s">
        <v>659</v>
      </c>
      <c r="B43" s="358" t="s">
        <v>194</v>
      </c>
      <c r="C43" s="322"/>
      <c r="D43" s="359" t="s">
        <v>198</v>
      </c>
      <c r="E43" s="359" t="s">
        <v>198</v>
      </c>
      <c r="F43" s="359" t="s">
        <v>199</v>
      </c>
    </row>
    <row r="44" spans="1:6" ht="18.75">
      <c r="A44" s="357" t="s">
        <v>660</v>
      </c>
      <c r="B44" s="358" t="s">
        <v>676</v>
      </c>
      <c r="C44" s="360" t="s">
        <v>262</v>
      </c>
      <c r="D44" s="358" t="s">
        <v>263</v>
      </c>
      <c r="E44" s="359" t="s">
        <v>264</v>
      </c>
      <c r="F44" s="359" t="s">
        <v>265</v>
      </c>
    </row>
    <row r="45" spans="1:6" ht="18.75">
      <c r="A45" s="357" t="s">
        <v>661</v>
      </c>
      <c r="B45" s="358" t="s">
        <v>677</v>
      </c>
      <c r="C45" s="322"/>
      <c r="D45" s="359" t="s">
        <v>266</v>
      </c>
      <c r="E45" s="359" t="s">
        <v>267</v>
      </c>
      <c r="F45" s="359" t="s">
        <v>268</v>
      </c>
    </row>
    <row r="46" spans="1:6" ht="18.75">
      <c r="A46" s="357" t="s">
        <v>662</v>
      </c>
      <c r="B46" s="358" t="s">
        <v>678</v>
      </c>
      <c r="C46" s="322"/>
      <c r="D46" s="305" t="s">
        <v>269</v>
      </c>
      <c r="E46" s="305" t="s">
        <v>270</v>
      </c>
      <c r="F46" s="305" t="s">
        <v>270</v>
      </c>
    </row>
    <row r="47" spans="1:6" ht="18.75">
      <c r="A47" s="357" t="s">
        <v>663</v>
      </c>
      <c r="B47" s="358" t="s">
        <v>679</v>
      </c>
      <c r="C47" s="360" t="s">
        <v>271</v>
      </c>
      <c r="D47" s="359" t="s">
        <v>272</v>
      </c>
      <c r="E47" s="359" t="s">
        <v>273</v>
      </c>
      <c r="F47" s="359" t="s">
        <v>274</v>
      </c>
    </row>
    <row r="48" spans="1:6" ht="18.75">
      <c r="A48" s="357" t="s">
        <v>664</v>
      </c>
      <c r="B48" s="358" t="s">
        <v>680</v>
      </c>
      <c r="C48" s="322"/>
      <c r="D48" s="359" t="s">
        <v>275</v>
      </c>
      <c r="E48" s="359" t="s">
        <v>276</v>
      </c>
      <c r="F48" s="359" t="s">
        <v>275</v>
      </c>
    </row>
    <row r="49" spans="1:6" ht="18.75">
      <c r="A49" s="357" t="s">
        <v>665</v>
      </c>
      <c r="B49" s="358" t="s">
        <v>681</v>
      </c>
      <c r="C49" s="322"/>
      <c r="D49" s="305" t="s">
        <v>277</v>
      </c>
      <c r="E49" s="305" t="s">
        <v>278</v>
      </c>
      <c r="F49" s="305" t="s">
        <v>277</v>
      </c>
    </row>
    <row r="50" spans="1:6" ht="18.75">
      <c r="A50" s="357" t="s">
        <v>666</v>
      </c>
      <c r="B50" s="358" t="s">
        <v>682</v>
      </c>
      <c r="C50" s="322"/>
      <c r="D50" s="305" t="s">
        <v>279</v>
      </c>
      <c r="E50" s="305" t="s">
        <v>279</v>
      </c>
      <c r="F50" s="305" t="s">
        <v>280</v>
      </c>
    </row>
    <row r="51" spans="1:6" ht="18.75">
      <c r="A51" s="357" t="s">
        <v>667</v>
      </c>
      <c r="B51" s="358" t="s">
        <v>683</v>
      </c>
      <c r="C51" s="322"/>
      <c r="D51" s="305" t="s">
        <v>311</v>
      </c>
      <c r="E51" s="305" t="s">
        <v>312</v>
      </c>
      <c r="F51" s="305" t="s">
        <v>312</v>
      </c>
    </row>
    <row r="52" spans="1:6" ht="18.75">
      <c r="A52" s="357" t="s">
        <v>668</v>
      </c>
      <c r="B52" s="358" t="s">
        <v>684</v>
      </c>
      <c r="C52" s="360" t="s">
        <v>313</v>
      </c>
      <c r="D52" s="305" t="s">
        <v>314</v>
      </c>
      <c r="E52" s="305" t="s">
        <v>314</v>
      </c>
      <c r="F52" s="305" t="s">
        <v>314</v>
      </c>
    </row>
    <row r="53" spans="1:6" ht="18.75">
      <c r="A53" s="357" t="s">
        <v>669</v>
      </c>
      <c r="B53" s="358" t="s">
        <v>685</v>
      </c>
      <c r="C53" s="322"/>
      <c r="D53" s="305" t="s">
        <v>315</v>
      </c>
      <c r="E53" s="305" t="s">
        <v>316</v>
      </c>
      <c r="F53" s="305" t="s">
        <v>317</v>
      </c>
    </row>
    <row r="54" spans="1:6" ht="18.75">
      <c r="A54" s="357" t="s">
        <v>674</v>
      </c>
      <c r="B54" s="358" t="s">
        <v>694</v>
      </c>
      <c r="C54" s="322"/>
      <c r="D54" s="305" t="s">
        <v>318</v>
      </c>
      <c r="E54" s="305" t="s">
        <v>319</v>
      </c>
      <c r="F54" s="305" t="s">
        <v>320</v>
      </c>
    </row>
    <row r="55" spans="1:6" ht="18.75">
      <c r="A55" s="357" t="s">
        <v>675</v>
      </c>
      <c r="B55" s="358" t="s">
        <v>687</v>
      </c>
      <c r="C55" s="322"/>
      <c r="D55" s="305" t="s">
        <v>321</v>
      </c>
      <c r="E55" s="305" t="s">
        <v>322</v>
      </c>
      <c r="F55" s="305" t="s">
        <v>321</v>
      </c>
    </row>
    <row r="56" spans="1:6" ht="18.75">
      <c r="A56" s="357" t="s">
        <v>695</v>
      </c>
      <c r="B56" s="358" t="s">
        <v>688</v>
      </c>
      <c r="C56" s="322"/>
      <c r="D56" s="305" t="s">
        <v>323</v>
      </c>
      <c r="E56" s="305" t="s">
        <v>323</v>
      </c>
      <c r="F56" s="305" t="s">
        <v>324</v>
      </c>
    </row>
    <row r="57" spans="1:6" ht="18.75">
      <c r="A57" s="357" t="s">
        <v>696</v>
      </c>
      <c r="B57" s="358" t="s">
        <v>689</v>
      </c>
      <c r="C57" s="322"/>
      <c r="D57" s="305" t="s">
        <v>325</v>
      </c>
      <c r="E57" s="305" t="s">
        <v>325</v>
      </c>
      <c r="F57" s="305" t="s">
        <v>326</v>
      </c>
    </row>
    <row r="58" spans="1:6" ht="18.75">
      <c r="A58" s="357" t="s">
        <v>697</v>
      </c>
      <c r="B58" s="313" t="s">
        <v>690</v>
      </c>
      <c r="C58" s="322"/>
      <c r="D58" s="305" t="s">
        <v>327</v>
      </c>
      <c r="E58" s="305" t="s">
        <v>328</v>
      </c>
      <c r="F58" s="305" t="s">
        <v>329</v>
      </c>
    </row>
    <row r="59" spans="1:6" ht="18.75">
      <c r="A59" s="357" t="s">
        <v>484</v>
      </c>
      <c r="B59" s="320" t="s">
        <v>362</v>
      </c>
      <c r="C59" s="360" t="s">
        <v>393</v>
      </c>
      <c r="D59" s="305" t="s">
        <v>394</v>
      </c>
      <c r="E59" s="305" t="s">
        <v>394</v>
      </c>
      <c r="F59" s="305" t="s">
        <v>395</v>
      </c>
    </row>
    <row r="60" spans="1:6" ht="18.75">
      <c r="A60" s="357" t="s">
        <v>698</v>
      </c>
      <c r="B60" s="320" t="s">
        <v>366</v>
      </c>
      <c r="C60" s="360" t="s">
        <v>396</v>
      </c>
      <c r="D60" s="305" t="s">
        <v>397</v>
      </c>
      <c r="E60" s="305" t="s">
        <v>398</v>
      </c>
      <c r="F60" s="305" t="s">
        <v>399</v>
      </c>
    </row>
    <row r="61" spans="1:6" ht="18.75">
      <c r="A61" s="357" t="s">
        <v>699</v>
      </c>
      <c r="B61" s="320" t="s">
        <v>371</v>
      </c>
      <c r="C61" s="322"/>
      <c r="D61" s="305" t="s">
        <v>400</v>
      </c>
      <c r="E61" s="305" t="s">
        <v>401</v>
      </c>
      <c r="F61" s="305" t="s">
        <v>402</v>
      </c>
    </row>
    <row r="62" spans="1:6" ht="18.75">
      <c r="A62" s="357" t="s">
        <v>700</v>
      </c>
      <c r="B62" s="320" t="s">
        <v>376</v>
      </c>
      <c r="C62" s="360" t="s">
        <v>403</v>
      </c>
      <c r="D62" s="305" t="s">
        <v>404</v>
      </c>
      <c r="E62" s="305" t="s">
        <v>405</v>
      </c>
      <c r="F62" s="305" t="s">
        <v>405</v>
      </c>
    </row>
    <row r="63" spans="1:6" ht="18.75">
      <c r="A63" s="357" t="s">
        <v>701</v>
      </c>
      <c r="B63" s="358" t="s">
        <v>458</v>
      </c>
      <c r="C63" s="360" t="s">
        <v>446</v>
      </c>
      <c r="D63" s="358" t="s">
        <v>447</v>
      </c>
      <c r="E63" s="359" t="s">
        <v>448</v>
      </c>
      <c r="F63" s="359" t="s">
        <v>449</v>
      </c>
    </row>
    <row r="64" spans="1:6" ht="18.75">
      <c r="A64" s="357" t="s">
        <v>702</v>
      </c>
      <c r="B64" s="358" t="s">
        <v>459</v>
      </c>
      <c r="C64" s="397"/>
      <c r="D64" s="358" t="s">
        <v>450</v>
      </c>
      <c r="E64" s="358" t="s">
        <v>451</v>
      </c>
      <c r="F64" s="358" t="s">
        <v>451</v>
      </c>
    </row>
    <row r="65" spans="1:6" ht="18.75">
      <c r="A65" s="357" t="s">
        <v>703</v>
      </c>
      <c r="B65" s="305" t="s">
        <v>691</v>
      </c>
      <c r="C65" s="322"/>
      <c r="D65" s="305" t="s">
        <v>476</v>
      </c>
      <c r="E65" s="305" t="s">
        <v>477</v>
      </c>
      <c r="F65" s="305" t="s">
        <v>478</v>
      </c>
    </row>
    <row r="66" spans="1:6" ht="18.75">
      <c r="A66" s="357" t="s">
        <v>704</v>
      </c>
      <c r="B66" s="305" t="s">
        <v>692</v>
      </c>
      <c r="C66" s="322"/>
      <c r="D66" s="305" t="s">
        <v>479</v>
      </c>
      <c r="E66" s="305" t="s">
        <v>480</v>
      </c>
      <c r="F66" s="305" t="s">
        <v>481</v>
      </c>
    </row>
    <row r="67" spans="1:6" ht="18.75">
      <c r="A67" s="357" t="s">
        <v>705</v>
      </c>
      <c r="B67" s="359" t="s">
        <v>492</v>
      </c>
      <c r="C67" s="360" t="s">
        <v>512</v>
      </c>
      <c r="D67" s="359" t="s">
        <v>513</v>
      </c>
      <c r="E67" s="359" t="s">
        <v>514</v>
      </c>
      <c r="F67" s="359" t="s">
        <v>515</v>
      </c>
    </row>
    <row r="68" spans="1:6" ht="18.75">
      <c r="A68" s="357" t="s">
        <v>706</v>
      </c>
      <c r="B68" s="359" t="s">
        <v>498</v>
      </c>
      <c r="C68" s="360" t="s">
        <v>516</v>
      </c>
      <c r="D68" s="359" t="s">
        <v>517</v>
      </c>
      <c r="E68" s="359" t="s">
        <v>518</v>
      </c>
      <c r="F68" s="359" t="s">
        <v>519</v>
      </c>
    </row>
    <row r="69" spans="1:6" ht="18.75">
      <c r="A69" s="357" t="s">
        <v>707</v>
      </c>
      <c r="B69" s="359" t="s">
        <v>501</v>
      </c>
      <c r="C69" s="322"/>
      <c r="D69" s="359" t="s">
        <v>520</v>
      </c>
      <c r="E69" s="359" t="s">
        <v>521</v>
      </c>
      <c r="F69" s="359" t="s">
        <v>520</v>
      </c>
    </row>
    <row r="70" spans="1:6" ht="18.75">
      <c r="A70" s="357" t="s">
        <v>708</v>
      </c>
      <c r="B70" s="359" t="s">
        <v>522</v>
      </c>
      <c r="C70" s="322"/>
      <c r="D70" s="359" t="s">
        <v>523</v>
      </c>
      <c r="E70" s="359" t="s">
        <v>524</v>
      </c>
      <c r="F70" s="359" t="s">
        <v>523</v>
      </c>
    </row>
    <row r="71" spans="1:6" ht="18.75">
      <c r="A71" s="357" t="s">
        <v>709</v>
      </c>
      <c r="B71" s="320" t="s">
        <v>530</v>
      </c>
      <c r="C71" s="322"/>
      <c r="D71" s="305" t="s">
        <v>548</v>
      </c>
      <c r="E71" s="305" t="s">
        <v>549</v>
      </c>
      <c r="F71" s="305" t="s">
        <v>550</v>
      </c>
    </row>
    <row r="72" spans="1:6" ht="18.75">
      <c r="A72" s="357" t="s">
        <v>710</v>
      </c>
      <c r="B72" s="358" t="s">
        <v>535</v>
      </c>
      <c r="C72" s="360" t="s">
        <v>551</v>
      </c>
      <c r="D72" s="305" t="s">
        <v>552</v>
      </c>
      <c r="E72" s="305" t="s">
        <v>552</v>
      </c>
      <c r="F72" s="305" t="s">
        <v>553</v>
      </c>
    </row>
    <row r="73" spans="1:6" ht="18.75">
      <c r="A73" s="357" t="s">
        <v>711</v>
      </c>
      <c r="B73" s="359" t="s">
        <v>539</v>
      </c>
      <c r="C73" s="360" t="s">
        <v>554</v>
      </c>
      <c r="D73" s="359" t="s">
        <v>555</v>
      </c>
      <c r="E73" s="359" t="s">
        <v>555</v>
      </c>
      <c r="F73" s="359" t="s">
        <v>556</v>
      </c>
    </row>
    <row r="74" spans="1:6" ht="18.75">
      <c r="A74" s="357" t="s">
        <v>712</v>
      </c>
      <c r="B74" s="358" t="s">
        <v>563</v>
      </c>
      <c r="C74" s="360" t="s">
        <v>574</v>
      </c>
      <c r="D74" s="358" t="s">
        <v>575</v>
      </c>
      <c r="E74" s="357" t="s">
        <v>114</v>
      </c>
      <c r="F74" s="359" t="s">
        <v>576</v>
      </c>
    </row>
    <row r="75" spans="1:6" ht="18.75">
      <c r="A75" s="357" t="s">
        <v>713</v>
      </c>
      <c r="B75" s="358" t="s">
        <v>693</v>
      </c>
      <c r="C75" s="360" t="s">
        <v>577</v>
      </c>
      <c r="D75" s="305" t="s">
        <v>578</v>
      </c>
      <c r="E75" s="305" t="s">
        <v>579</v>
      </c>
      <c r="F75" s="305" t="s">
        <v>580</v>
      </c>
    </row>
    <row r="76" spans="1:6" ht="18.75">
      <c r="A76" s="357" t="s">
        <v>714</v>
      </c>
      <c r="B76" s="305" t="s">
        <v>592</v>
      </c>
      <c r="C76" s="360" t="s">
        <v>618</v>
      </c>
      <c r="D76" s="305" t="s">
        <v>619</v>
      </c>
      <c r="E76" s="305" t="s">
        <v>619</v>
      </c>
      <c r="F76" s="305" t="s">
        <v>620</v>
      </c>
    </row>
    <row r="77" spans="1:6" ht="18.75">
      <c r="A77" s="357" t="s">
        <v>715</v>
      </c>
      <c r="B77" s="305" t="s">
        <v>596</v>
      </c>
      <c r="C77" s="360" t="s">
        <v>621</v>
      </c>
      <c r="D77" s="305" t="s">
        <v>622</v>
      </c>
      <c r="E77" s="310" t="s">
        <v>623</v>
      </c>
      <c r="F77" s="310" t="s">
        <v>624</v>
      </c>
    </row>
    <row r="78" spans="1:6" ht="18.75">
      <c r="A78" s="357" t="s">
        <v>716</v>
      </c>
      <c r="B78" s="305" t="s">
        <v>601</v>
      </c>
      <c r="C78" s="322"/>
      <c r="D78" s="305" t="s">
        <v>625</v>
      </c>
      <c r="E78" s="305" t="s">
        <v>626</v>
      </c>
      <c r="F78" s="305" t="s">
        <v>627</v>
      </c>
    </row>
    <row r="79" spans="1:6" ht="18.75">
      <c r="A79" s="357" t="s">
        <v>717</v>
      </c>
      <c r="B79" s="305" t="s">
        <v>605</v>
      </c>
      <c r="C79" s="322"/>
      <c r="D79" s="305" t="s">
        <v>628</v>
      </c>
      <c r="E79" s="305" t="s">
        <v>628</v>
      </c>
      <c r="F79" s="305" t="s">
        <v>629</v>
      </c>
    </row>
    <row r="80" spans="1:6" ht="18.75">
      <c r="A80" s="357" t="s">
        <v>859</v>
      </c>
      <c r="B80" s="305" t="s">
        <v>611</v>
      </c>
      <c r="C80" s="322"/>
      <c r="D80" s="305" t="s">
        <v>634</v>
      </c>
      <c r="E80" s="305" t="s">
        <v>635</v>
      </c>
      <c r="F80" s="305" t="s">
        <v>636</v>
      </c>
    </row>
    <row r="81" spans="1:6" ht="18.75">
      <c r="A81" s="357" t="s">
        <v>868</v>
      </c>
      <c r="B81" s="320" t="s">
        <v>721</v>
      </c>
      <c r="C81" s="322"/>
      <c r="D81" s="305" t="s">
        <v>727</v>
      </c>
      <c r="E81" s="305" t="s">
        <v>727</v>
      </c>
      <c r="F81" s="305" t="s">
        <v>727</v>
      </c>
    </row>
  </sheetData>
  <sheetProtection/>
  <mergeCells count="7">
    <mergeCell ref="A1:F1"/>
    <mergeCell ref="D3:F3"/>
    <mergeCell ref="A4:A5"/>
    <mergeCell ref="B4:B5"/>
    <mergeCell ref="C4:C5"/>
    <mergeCell ref="E4:E5"/>
    <mergeCell ref="F4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B34"/>
  <sheetViews>
    <sheetView workbookViewId="0" topLeftCell="A18">
      <selection activeCell="F33" sqref="F33"/>
    </sheetView>
  </sheetViews>
  <sheetFormatPr defaultColWidth="9.140625" defaultRowHeight="12.75"/>
  <cols>
    <col min="1" max="1" width="3.421875" style="388" customWidth="1"/>
    <col min="2" max="2" width="24.00390625" style="369" customWidth="1"/>
    <col min="3" max="3" width="44.7109375" style="369" customWidth="1"/>
    <col min="4" max="4" width="26.28125" style="389" customWidth="1"/>
    <col min="5" max="5" width="26.28125" style="390" customWidth="1"/>
    <col min="6" max="6" width="26.28125" style="389" customWidth="1"/>
    <col min="7" max="7" width="6.28125" style="366" customWidth="1"/>
    <col min="8" max="8" width="5.28125" style="367" customWidth="1"/>
    <col min="9" max="9" width="16.57421875" style="367" customWidth="1"/>
    <col min="10" max="10" width="16.28125" style="367" customWidth="1"/>
    <col min="11" max="11" width="7.00390625" style="367" customWidth="1"/>
    <col min="12" max="12" width="6.8515625" style="366" customWidth="1"/>
    <col min="13" max="13" width="5.7109375" style="366" customWidth="1"/>
    <col min="14" max="15" width="5.8515625" style="367" customWidth="1"/>
    <col min="16" max="16" width="6.140625" style="368" customWidth="1"/>
    <col min="17" max="17" width="5.8515625" style="367" customWidth="1"/>
    <col min="18" max="18" width="6.57421875" style="367" customWidth="1"/>
    <col min="19" max="19" width="6.00390625" style="367" customWidth="1"/>
    <col min="20" max="20" width="5.28125" style="367" customWidth="1"/>
    <col min="21" max="21" width="6.140625" style="367" customWidth="1"/>
    <col min="22" max="22" width="5.7109375" style="367" customWidth="1"/>
    <col min="23" max="23" width="6.421875" style="367" customWidth="1"/>
    <col min="24" max="24" width="6.8515625" style="367" customWidth="1"/>
    <col min="25" max="25" width="7.140625" style="367" customWidth="1"/>
    <col min="26" max="26" width="6.28125" style="367" customWidth="1"/>
    <col min="27" max="27" width="5.421875" style="367" customWidth="1"/>
    <col min="28" max="80" width="9.140625" style="367" customWidth="1"/>
    <col min="81" max="16384" width="9.140625" style="369" customWidth="1"/>
  </cols>
  <sheetData>
    <row r="1" spans="1:6" s="344" customFormat="1" ht="21">
      <c r="A1" s="921" t="s">
        <v>754</v>
      </c>
      <c r="B1" s="921"/>
      <c r="C1" s="921"/>
      <c r="D1" s="921"/>
      <c r="E1" s="921"/>
      <c r="F1" s="921"/>
    </row>
    <row r="2" spans="1:6" s="344" customFormat="1" ht="19.5">
      <c r="A2" s="345"/>
      <c r="B2" s="345"/>
      <c r="C2" s="346"/>
      <c r="D2" s="347"/>
      <c r="E2" s="348"/>
      <c r="F2" s="349"/>
    </row>
    <row r="3" spans="1:47" s="354" customFormat="1" ht="18" customHeight="1">
      <c r="A3" s="350"/>
      <c r="B3" s="351"/>
      <c r="C3" s="352"/>
      <c r="D3" s="961" t="s">
        <v>33</v>
      </c>
      <c r="E3" s="962"/>
      <c r="F3" s="96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</row>
    <row r="4" spans="1:47" s="116" customFormat="1" ht="18.75">
      <c r="A4" s="964" t="s">
        <v>9</v>
      </c>
      <c r="B4" s="965" t="s">
        <v>10</v>
      </c>
      <c r="C4" s="966" t="s">
        <v>27</v>
      </c>
      <c r="D4" s="355" t="s">
        <v>11</v>
      </c>
      <c r="E4" s="966" t="s">
        <v>12</v>
      </c>
      <c r="F4" s="966" t="s">
        <v>21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:48" s="116" customFormat="1" ht="18.75">
      <c r="A5" s="964"/>
      <c r="B5" s="965"/>
      <c r="C5" s="967"/>
      <c r="D5" s="356" t="s">
        <v>673</v>
      </c>
      <c r="E5" s="967"/>
      <c r="F5" s="967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</row>
    <row r="6" spans="1:48" s="362" customFormat="1" ht="18.75">
      <c r="A6" s="357" t="s">
        <v>53</v>
      </c>
      <c r="B6" s="358" t="s">
        <v>101</v>
      </c>
      <c r="C6" s="358" t="s">
        <v>187</v>
      </c>
      <c r="D6" s="359" t="s">
        <v>106</v>
      </c>
      <c r="E6" s="360" t="s">
        <v>106</v>
      </c>
      <c r="F6" s="359" t="s">
        <v>186</v>
      </c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</row>
    <row r="7" spans="1:48" s="362" customFormat="1" ht="18.75">
      <c r="A7" s="357" t="s">
        <v>67</v>
      </c>
      <c r="B7" s="358" t="s">
        <v>116</v>
      </c>
      <c r="C7" s="363"/>
      <c r="D7" s="359" t="s">
        <v>121</v>
      </c>
      <c r="E7" s="360" t="s">
        <v>121</v>
      </c>
      <c r="F7" s="359" t="s">
        <v>121</v>
      </c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</row>
    <row r="8" spans="1:48" s="362" customFormat="1" ht="18.75">
      <c r="A8" s="357" t="s">
        <v>68</v>
      </c>
      <c r="B8" s="358" t="s">
        <v>122</v>
      </c>
      <c r="C8" s="363"/>
      <c r="D8" s="359" t="s">
        <v>126</v>
      </c>
      <c r="E8" s="360" t="s">
        <v>127</v>
      </c>
      <c r="F8" s="359" t="s">
        <v>128</v>
      </c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</row>
    <row r="9" spans="1:48" s="362" customFormat="1" ht="18.75">
      <c r="A9" s="357" t="s">
        <v>69</v>
      </c>
      <c r="B9" s="358" t="s">
        <v>185</v>
      </c>
      <c r="C9" s="363"/>
      <c r="D9" s="359" t="s">
        <v>134</v>
      </c>
      <c r="E9" s="360" t="s">
        <v>192</v>
      </c>
      <c r="F9" s="359" t="s">
        <v>193</v>
      </c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</row>
    <row r="10" spans="1:80" s="362" customFormat="1" ht="18.75">
      <c r="A10" s="357" t="s">
        <v>70</v>
      </c>
      <c r="B10" s="358" t="s">
        <v>107</v>
      </c>
      <c r="C10" s="363"/>
      <c r="D10" s="359" t="s">
        <v>108</v>
      </c>
      <c r="E10" s="360" t="s">
        <v>109</v>
      </c>
      <c r="F10" s="359" t="s">
        <v>110</v>
      </c>
      <c r="G10" s="364"/>
      <c r="H10" s="361"/>
      <c r="I10" s="361"/>
      <c r="J10" s="361"/>
      <c r="K10" s="361"/>
      <c r="L10" s="364"/>
      <c r="M10" s="364"/>
      <c r="N10" s="361"/>
      <c r="O10" s="361"/>
      <c r="P10" s="365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</row>
    <row r="11" spans="1:6" ht="22.5" customHeight="1">
      <c r="A11" s="357" t="s">
        <v>87</v>
      </c>
      <c r="B11" s="358" t="s">
        <v>644</v>
      </c>
      <c r="C11" s="359" t="s">
        <v>255</v>
      </c>
      <c r="D11" s="305" t="s">
        <v>256</v>
      </c>
      <c r="E11" s="304" t="s">
        <v>257</v>
      </c>
      <c r="F11" s="305" t="s">
        <v>258</v>
      </c>
    </row>
    <row r="12" spans="1:6" ht="18.75">
      <c r="A12" s="370" t="s">
        <v>88</v>
      </c>
      <c r="B12" s="392" t="s">
        <v>645</v>
      </c>
      <c r="C12" s="371"/>
      <c r="D12" s="372" t="s">
        <v>259</v>
      </c>
      <c r="E12" s="373" t="s">
        <v>260</v>
      </c>
      <c r="F12" s="372" t="s">
        <v>261</v>
      </c>
    </row>
    <row r="13" spans="1:6" ht="18.75">
      <c r="A13" s="357" t="s">
        <v>89</v>
      </c>
      <c r="B13" s="320" t="s">
        <v>330</v>
      </c>
      <c r="C13" s="363"/>
      <c r="D13" s="305" t="s">
        <v>381</v>
      </c>
      <c r="E13" s="304" t="s">
        <v>382</v>
      </c>
      <c r="F13" s="305" t="s">
        <v>381</v>
      </c>
    </row>
    <row r="14" spans="1:6" ht="18.75">
      <c r="A14" s="357" t="s">
        <v>90</v>
      </c>
      <c r="B14" s="320" t="s">
        <v>337</v>
      </c>
      <c r="C14" s="363"/>
      <c r="D14" s="305" t="s">
        <v>383</v>
      </c>
      <c r="E14" s="304" t="s">
        <v>383</v>
      </c>
      <c r="F14" s="305" t="s">
        <v>384</v>
      </c>
    </row>
    <row r="15" spans="1:6" ht="18.75">
      <c r="A15" s="357" t="s">
        <v>91</v>
      </c>
      <c r="B15" s="320" t="s">
        <v>342</v>
      </c>
      <c r="C15" s="363"/>
      <c r="D15" s="305" t="s">
        <v>385</v>
      </c>
      <c r="E15" s="304" t="s">
        <v>386</v>
      </c>
      <c r="F15" s="305" t="s">
        <v>387</v>
      </c>
    </row>
    <row r="16" spans="1:6" ht="18.75">
      <c r="A16" s="357" t="s">
        <v>92</v>
      </c>
      <c r="B16" s="320" t="s">
        <v>348</v>
      </c>
      <c r="C16" s="319"/>
      <c r="D16" s="305" t="s">
        <v>386</v>
      </c>
      <c r="E16" s="304" t="s">
        <v>388</v>
      </c>
      <c r="F16" s="305" t="s">
        <v>386</v>
      </c>
    </row>
    <row r="17" spans="1:6" ht="18.75">
      <c r="A17" s="357" t="s">
        <v>210</v>
      </c>
      <c r="B17" s="320" t="s">
        <v>351</v>
      </c>
      <c r="C17" s="363"/>
      <c r="D17" s="305" t="s">
        <v>389</v>
      </c>
      <c r="E17" s="304" t="s">
        <v>389</v>
      </c>
      <c r="F17" s="305" t="s">
        <v>389</v>
      </c>
    </row>
    <row r="18" spans="1:6" ht="18.75">
      <c r="A18" s="357" t="s">
        <v>211</v>
      </c>
      <c r="B18" s="320" t="s">
        <v>356</v>
      </c>
      <c r="C18" s="363"/>
      <c r="D18" s="305" t="s">
        <v>390</v>
      </c>
      <c r="E18" s="304" t="s">
        <v>391</v>
      </c>
      <c r="F18" s="305" t="s">
        <v>392</v>
      </c>
    </row>
    <row r="19" spans="1:6" ht="18.75">
      <c r="A19" s="357" t="s">
        <v>212</v>
      </c>
      <c r="B19" s="358" t="s">
        <v>452</v>
      </c>
      <c r="C19" s="374"/>
      <c r="D19" s="359" t="s">
        <v>432</v>
      </c>
      <c r="E19" s="360" t="s">
        <v>433</v>
      </c>
      <c r="F19" s="359" t="s">
        <v>434</v>
      </c>
    </row>
    <row r="20" spans="1:6" ht="18.75">
      <c r="A20" s="357" t="s">
        <v>213</v>
      </c>
      <c r="B20" s="359" t="s">
        <v>453</v>
      </c>
      <c r="C20" s="374"/>
      <c r="D20" s="359" t="s">
        <v>435</v>
      </c>
      <c r="E20" s="360" t="s">
        <v>435</v>
      </c>
      <c r="F20" s="359" t="s">
        <v>435</v>
      </c>
    </row>
    <row r="21" spans="1:6" ht="18.75">
      <c r="A21" s="357" t="s">
        <v>406</v>
      </c>
      <c r="B21" s="358" t="s">
        <v>454</v>
      </c>
      <c r="C21" s="374"/>
      <c r="D21" s="359" t="s">
        <v>436</v>
      </c>
      <c r="E21" s="360" t="s">
        <v>437</v>
      </c>
      <c r="F21" s="359" t="s">
        <v>437</v>
      </c>
    </row>
    <row r="22" spans="1:6" ht="18.75">
      <c r="A22" s="357" t="s">
        <v>637</v>
      </c>
      <c r="B22" s="358" t="s">
        <v>455</v>
      </c>
      <c r="C22" s="374"/>
      <c r="D22" s="359" t="s">
        <v>438</v>
      </c>
      <c r="E22" s="360" t="s">
        <v>439</v>
      </c>
      <c r="F22" s="359" t="s">
        <v>440</v>
      </c>
    </row>
    <row r="23" spans="1:6" ht="18.75">
      <c r="A23" s="375" t="s">
        <v>638</v>
      </c>
      <c r="B23" s="376" t="s">
        <v>456</v>
      </c>
      <c r="C23" s="377"/>
      <c r="D23" s="378" t="s">
        <v>438</v>
      </c>
      <c r="E23" s="379" t="s">
        <v>441</v>
      </c>
      <c r="F23" s="378" t="s">
        <v>442</v>
      </c>
    </row>
    <row r="24" spans="1:6" ht="18.75">
      <c r="A24" s="357" t="s">
        <v>639</v>
      </c>
      <c r="B24" s="358" t="s">
        <v>423</v>
      </c>
      <c r="C24" s="374"/>
      <c r="D24" s="359" t="s">
        <v>443</v>
      </c>
      <c r="E24" s="360" t="s">
        <v>444</v>
      </c>
      <c r="F24" s="380" t="s">
        <v>445</v>
      </c>
    </row>
    <row r="25" spans="1:6" ht="23.25" customHeight="1">
      <c r="A25" s="370" t="s">
        <v>640</v>
      </c>
      <c r="B25" s="381" t="s">
        <v>460</v>
      </c>
      <c r="C25" s="371"/>
      <c r="D25" s="381" t="s">
        <v>473</v>
      </c>
      <c r="E25" s="382" t="s">
        <v>474</v>
      </c>
      <c r="F25" s="381" t="s">
        <v>475</v>
      </c>
    </row>
    <row r="26" spans="1:48" s="114" customFormat="1" ht="21">
      <c r="A26" s="357" t="s">
        <v>558</v>
      </c>
      <c r="B26" s="359" t="s">
        <v>509</v>
      </c>
      <c r="C26" s="383"/>
      <c r="D26" s="359" t="s">
        <v>510</v>
      </c>
      <c r="E26" s="360" t="s">
        <v>510</v>
      </c>
      <c r="F26" s="359" t="s">
        <v>511</v>
      </c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</row>
    <row r="27" spans="1:6" ht="18.75">
      <c r="A27" s="357" t="s">
        <v>641</v>
      </c>
      <c r="B27" s="320" t="s">
        <v>525</v>
      </c>
      <c r="C27" s="385"/>
      <c r="D27" s="305" t="s">
        <v>545</v>
      </c>
      <c r="E27" s="304" t="s">
        <v>546</v>
      </c>
      <c r="F27" s="305" t="s">
        <v>547</v>
      </c>
    </row>
    <row r="28" spans="1:6" ht="18.75">
      <c r="A28" s="357" t="s">
        <v>642</v>
      </c>
      <c r="B28" s="358" t="s">
        <v>646</v>
      </c>
      <c r="C28" s="363"/>
      <c r="D28" s="359" t="s">
        <v>571</v>
      </c>
      <c r="E28" s="360" t="s">
        <v>572</v>
      </c>
      <c r="F28" s="359" t="s">
        <v>573</v>
      </c>
    </row>
    <row r="29" spans="1:6" ht="18.75">
      <c r="A29" s="357" t="s">
        <v>643</v>
      </c>
      <c r="B29" s="310" t="s">
        <v>581</v>
      </c>
      <c r="C29" s="363"/>
      <c r="D29" s="310" t="s">
        <v>614</v>
      </c>
      <c r="E29" s="311" t="s">
        <v>614</v>
      </c>
      <c r="F29" s="310" t="s">
        <v>615</v>
      </c>
    </row>
    <row r="30" spans="1:6" ht="18.75">
      <c r="A30" s="357" t="s">
        <v>486</v>
      </c>
      <c r="B30" s="310" t="s">
        <v>832</v>
      </c>
      <c r="C30" s="363"/>
      <c r="D30" s="305" t="s">
        <v>874</v>
      </c>
      <c r="E30" s="304" t="s">
        <v>874</v>
      </c>
      <c r="F30" s="305" t="s">
        <v>875</v>
      </c>
    </row>
    <row r="31" spans="1:6" ht="18.75">
      <c r="A31" s="357" t="s">
        <v>647</v>
      </c>
      <c r="B31" s="310" t="s">
        <v>587</v>
      </c>
      <c r="C31" s="358" t="s">
        <v>616</v>
      </c>
      <c r="D31" s="305" t="s">
        <v>617</v>
      </c>
      <c r="E31" s="304" t="s">
        <v>617</v>
      </c>
      <c r="F31" s="305" t="s">
        <v>617</v>
      </c>
    </row>
    <row r="32" spans="1:6" ht="18.75">
      <c r="A32" s="357" t="s">
        <v>648</v>
      </c>
      <c r="B32" s="358" t="s">
        <v>756</v>
      </c>
      <c r="C32" s="363"/>
      <c r="D32" s="359" t="s">
        <v>760</v>
      </c>
      <c r="E32" s="360" t="s">
        <v>761</v>
      </c>
      <c r="F32" s="359" t="s">
        <v>760</v>
      </c>
    </row>
    <row r="33" spans="1:6" ht="21">
      <c r="A33" s="357" t="s">
        <v>650</v>
      </c>
      <c r="B33" s="262" t="s">
        <v>833</v>
      </c>
      <c r="C33" s="363"/>
      <c r="D33" s="359" t="s">
        <v>877</v>
      </c>
      <c r="E33" s="360" t="s">
        <v>878</v>
      </c>
      <c r="F33" s="359" t="s">
        <v>879</v>
      </c>
    </row>
    <row r="34" spans="1:6" ht="18.75">
      <c r="A34" s="124"/>
      <c r="B34" s="119"/>
      <c r="C34" s="119"/>
      <c r="D34" s="386"/>
      <c r="E34" s="387"/>
      <c r="F34" s="386"/>
    </row>
  </sheetData>
  <sheetProtection/>
  <mergeCells count="7">
    <mergeCell ref="C4:C5"/>
    <mergeCell ref="E4:E5"/>
    <mergeCell ref="F4:F5"/>
    <mergeCell ref="A1:F1"/>
    <mergeCell ref="D3:F3"/>
    <mergeCell ref="B4:B5"/>
    <mergeCell ref="A4:A5"/>
  </mergeCells>
  <printOptions horizontalCentered="1"/>
  <pageMargins left="0.7480314960629921" right="0.35433070866141736" top="0.984251968503937" bottom="0.78" header="0.5118110236220472" footer="0.5118110236220472"/>
  <pageSetup firstPageNumber="18" useFirstPageNumber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B55"/>
  <sheetViews>
    <sheetView zoomScale="120" zoomScaleNormal="120" zoomScalePageLayoutView="84" workbookViewId="0" topLeftCell="A41">
      <selection activeCell="A6" sqref="A6:F54"/>
    </sheetView>
  </sheetViews>
  <sheetFormatPr defaultColWidth="9.140625" defaultRowHeight="12.75"/>
  <cols>
    <col min="1" max="1" width="3.421875" style="124" customWidth="1"/>
    <col min="2" max="2" width="18.140625" style="119" customWidth="1"/>
    <col min="3" max="3" width="31.57421875" style="119" customWidth="1"/>
    <col min="4" max="6" width="25.00390625" style="120" customWidth="1"/>
    <col min="7" max="7" width="6.28125" style="120" customWidth="1"/>
    <col min="8" max="8" width="5.28125" style="117" customWidth="1"/>
    <col min="9" max="9" width="16.57421875" style="117" customWidth="1"/>
    <col min="10" max="10" width="16.28125" style="117" customWidth="1"/>
    <col min="11" max="11" width="7.00390625" style="117" customWidth="1"/>
    <col min="12" max="12" width="6.8515625" style="120" customWidth="1"/>
    <col min="13" max="13" width="5.7109375" style="120" customWidth="1"/>
    <col min="14" max="15" width="5.8515625" style="117" customWidth="1"/>
    <col min="16" max="16" width="6.140625" style="118" customWidth="1"/>
    <col min="17" max="17" width="5.8515625" style="117" customWidth="1"/>
    <col min="18" max="18" width="6.57421875" style="117" customWidth="1"/>
    <col min="19" max="19" width="6.00390625" style="117" customWidth="1"/>
    <col min="20" max="20" width="5.28125" style="117" customWidth="1"/>
    <col min="21" max="21" width="6.140625" style="117" customWidth="1"/>
    <col min="22" max="22" width="5.7109375" style="117" customWidth="1"/>
    <col min="23" max="23" width="6.421875" style="117" customWidth="1"/>
    <col min="24" max="24" width="6.8515625" style="117" customWidth="1"/>
    <col min="25" max="25" width="7.140625" style="117" customWidth="1"/>
    <col min="26" max="26" width="6.28125" style="117" customWidth="1"/>
    <col min="27" max="27" width="5.421875" style="117" customWidth="1"/>
    <col min="28" max="80" width="9.140625" style="117" customWidth="1"/>
    <col min="81" max="16384" width="9.140625" style="119" customWidth="1"/>
  </cols>
  <sheetData>
    <row r="1" spans="1:80" ht="21">
      <c r="A1" s="921" t="s">
        <v>755</v>
      </c>
      <c r="B1" s="921"/>
      <c r="C1" s="921"/>
      <c r="D1" s="921"/>
      <c r="E1" s="921"/>
      <c r="F1" s="921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18.75">
      <c r="A2" s="393"/>
      <c r="B2" s="393"/>
      <c r="C2" s="122"/>
      <c r="D2" s="117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47" s="123" customFormat="1" ht="18" customHeight="1">
      <c r="A3" s="394"/>
      <c r="B3" s="391"/>
      <c r="C3" s="352"/>
      <c r="D3" s="961" t="s">
        <v>33</v>
      </c>
      <c r="E3" s="962"/>
      <c r="F3" s="963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</row>
    <row r="4" spans="1:47" s="116" customFormat="1" ht="18.75">
      <c r="A4" s="395" t="s">
        <v>9</v>
      </c>
      <c r="B4" s="396" t="s">
        <v>10</v>
      </c>
      <c r="C4" s="966" t="s">
        <v>27</v>
      </c>
      <c r="D4" s="355" t="s">
        <v>11</v>
      </c>
      <c r="E4" s="966" t="s">
        <v>12</v>
      </c>
      <c r="F4" s="966" t="s">
        <v>21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:48" s="116" customFormat="1" ht="18.75">
      <c r="A5" s="395"/>
      <c r="B5" s="396"/>
      <c r="C5" s="967"/>
      <c r="D5" s="356" t="s">
        <v>2</v>
      </c>
      <c r="E5" s="967"/>
      <c r="F5" s="967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</row>
    <row r="6" spans="1:80" ht="18.75">
      <c r="A6" s="357" t="s">
        <v>53</v>
      </c>
      <c r="B6" s="359" t="s">
        <v>132</v>
      </c>
      <c r="C6" s="360" t="s">
        <v>133</v>
      </c>
      <c r="D6" s="359" t="s">
        <v>134</v>
      </c>
      <c r="E6" s="359" t="s">
        <v>135</v>
      </c>
      <c r="F6" s="359" t="s">
        <v>136</v>
      </c>
      <c r="G6" s="117"/>
      <c r="L6" s="117"/>
      <c r="M6" s="117"/>
      <c r="P6" s="117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</row>
    <row r="7" spans="1:6" ht="18.75">
      <c r="A7" s="357" t="s">
        <v>67</v>
      </c>
      <c r="B7" s="358" t="s">
        <v>137</v>
      </c>
      <c r="C7" s="360" t="s">
        <v>142</v>
      </c>
      <c r="D7" s="358" t="s">
        <v>143</v>
      </c>
      <c r="E7" s="359" t="s">
        <v>144</v>
      </c>
      <c r="F7" s="359" t="s">
        <v>145</v>
      </c>
    </row>
    <row r="8" spans="1:6" ht="18.75">
      <c r="A8" s="357" t="s">
        <v>68</v>
      </c>
      <c r="B8" s="358" t="s">
        <v>151</v>
      </c>
      <c r="C8" s="360" t="s">
        <v>150</v>
      </c>
      <c r="D8" s="358" t="s">
        <v>152</v>
      </c>
      <c r="E8" s="359" t="s">
        <v>153</v>
      </c>
      <c r="F8" s="359" t="s">
        <v>154</v>
      </c>
    </row>
    <row r="9" spans="1:6" ht="18.75">
      <c r="A9" s="357" t="s">
        <v>69</v>
      </c>
      <c r="B9" s="358" t="s">
        <v>155</v>
      </c>
      <c r="C9" s="360" t="s">
        <v>160</v>
      </c>
      <c r="D9" s="358" t="s">
        <v>161</v>
      </c>
      <c r="E9" s="359" t="s">
        <v>162</v>
      </c>
      <c r="F9" s="358" t="s">
        <v>161</v>
      </c>
    </row>
    <row r="10" spans="1:6" ht="18.75">
      <c r="A10" s="357" t="s">
        <v>70</v>
      </c>
      <c r="B10" s="358" t="s">
        <v>165</v>
      </c>
      <c r="C10" s="322"/>
      <c r="D10" s="359" t="s">
        <v>166</v>
      </c>
      <c r="E10" s="359" t="s">
        <v>167</v>
      </c>
      <c r="F10" s="359" t="s">
        <v>168</v>
      </c>
    </row>
    <row r="11" spans="1:6" ht="18.75">
      <c r="A11" s="357" t="s">
        <v>87</v>
      </c>
      <c r="B11" s="358" t="s">
        <v>169</v>
      </c>
      <c r="C11" s="322"/>
      <c r="D11" s="359" t="s">
        <v>208</v>
      </c>
      <c r="E11" s="359" t="s">
        <v>208</v>
      </c>
      <c r="F11" s="359" t="s">
        <v>209</v>
      </c>
    </row>
    <row r="12" spans="1:6" ht="18.75">
      <c r="A12" s="357" t="s">
        <v>88</v>
      </c>
      <c r="B12" s="358" t="s">
        <v>170</v>
      </c>
      <c r="C12" s="360" t="s">
        <v>174</v>
      </c>
      <c r="D12" s="358" t="s">
        <v>175</v>
      </c>
      <c r="E12" s="359" t="s">
        <v>176</v>
      </c>
      <c r="F12" s="359" t="s">
        <v>177</v>
      </c>
    </row>
    <row r="13" spans="1:6" ht="18.75">
      <c r="A13" s="357" t="s">
        <v>89</v>
      </c>
      <c r="B13" s="358" t="s">
        <v>181</v>
      </c>
      <c r="C13" s="322"/>
      <c r="D13" s="305" t="s">
        <v>184</v>
      </c>
      <c r="E13" s="359" t="s">
        <v>182</v>
      </c>
      <c r="F13" s="359" t="s">
        <v>183</v>
      </c>
    </row>
    <row r="14" spans="1:6" ht="18.75">
      <c r="A14" s="357" t="s">
        <v>90</v>
      </c>
      <c r="B14" s="358" t="s">
        <v>188</v>
      </c>
      <c r="C14" s="322"/>
      <c r="D14" s="358" t="s">
        <v>204</v>
      </c>
      <c r="E14" s="358" t="s">
        <v>204</v>
      </c>
      <c r="F14" s="358" t="s">
        <v>204</v>
      </c>
    </row>
    <row r="15" spans="1:6" ht="18.75">
      <c r="A15" s="357" t="s">
        <v>91</v>
      </c>
      <c r="B15" s="358" t="s">
        <v>194</v>
      </c>
      <c r="C15" s="322"/>
      <c r="D15" s="359" t="s">
        <v>198</v>
      </c>
      <c r="E15" s="359" t="s">
        <v>198</v>
      </c>
      <c r="F15" s="359" t="s">
        <v>199</v>
      </c>
    </row>
    <row r="16" spans="1:6" ht="18.75">
      <c r="A16" s="357" t="s">
        <v>92</v>
      </c>
      <c r="B16" s="358" t="s">
        <v>676</v>
      </c>
      <c r="C16" s="360" t="s">
        <v>262</v>
      </c>
      <c r="D16" s="358" t="s">
        <v>263</v>
      </c>
      <c r="E16" s="359" t="s">
        <v>264</v>
      </c>
      <c r="F16" s="359" t="s">
        <v>265</v>
      </c>
    </row>
    <row r="17" spans="1:6" ht="18.75">
      <c r="A17" s="357" t="s">
        <v>210</v>
      </c>
      <c r="B17" s="358" t="s">
        <v>677</v>
      </c>
      <c r="C17" s="322"/>
      <c r="D17" s="359" t="s">
        <v>266</v>
      </c>
      <c r="E17" s="359" t="s">
        <v>267</v>
      </c>
      <c r="F17" s="359" t="s">
        <v>268</v>
      </c>
    </row>
    <row r="18" spans="1:6" ht="18.75">
      <c r="A18" s="357" t="s">
        <v>211</v>
      </c>
      <c r="B18" s="358" t="s">
        <v>678</v>
      </c>
      <c r="C18" s="322"/>
      <c r="D18" s="305" t="s">
        <v>269</v>
      </c>
      <c r="E18" s="305" t="s">
        <v>270</v>
      </c>
      <c r="F18" s="305" t="s">
        <v>270</v>
      </c>
    </row>
    <row r="19" spans="1:6" ht="18.75">
      <c r="A19" s="357" t="s">
        <v>212</v>
      </c>
      <c r="B19" s="358" t="s">
        <v>679</v>
      </c>
      <c r="C19" s="360" t="s">
        <v>271</v>
      </c>
      <c r="D19" s="359" t="s">
        <v>272</v>
      </c>
      <c r="E19" s="359" t="s">
        <v>273</v>
      </c>
      <c r="F19" s="359" t="s">
        <v>274</v>
      </c>
    </row>
    <row r="20" spans="1:6" ht="18.75">
      <c r="A20" s="357" t="s">
        <v>213</v>
      </c>
      <c r="B20" s="358" t="s">
        <v>680</v>
      </c>
      <c r="C20" s="322"/>
      <c r="D20" s="359" t="s">
        <v>275</v>
      </c>
      <c r="E20" s="359" t="s">
        <v>276</v>
      </c>
      <c r="F20" s="359" t="s">
        <v>275</v>
      </c>
    </row>
    <row r="21" spans="1:6" ht="18.75">
      <c r="A21" s="357" t="s">
        <v>406</v>
      </c>
      <c r="B21" s="358" t="s">
        <v>681</v>
      </c>
      <c r="C21" s="322"/>
      <c r="D21" s="305" t="s">
        <v>277</v>
      </c>
      <c r="E21" s="305" t="s">
        <v>278</v>
      </c>
      <c r="F21" s="305" t="s">
        <v>277</v>
      </c>
    </row>
    <row r="22" spans="1:6" ht="18.75">
      <c r="A22" s="357" t="s">
        <v>637</v>
      </c>
      <c r="B22" s="358" t="s">
        <v>682</v>
      </c>
      <c r="C22" s="322"/>
      <c r="D22" s="305" t="s">
        <v>279</v>
      </c>
      <c r="E22" s="305" t="s">
        <v>279</v>
      </c>
      <c r="F22" s="305" t="s">
        <v>280</v>
      </c>
    </row>
    <row r="23" spans="1:6" ht="18.75">
      <c r="A23" s="357" t="s">
        <v>638</v>
      </c>
      <c r="B23" s="358" t="s">
        <v>683</v>
      </c>
      <c r="C23" s="322"/>
      <c r="D23" s="305" t="s">
        <v>311</v>
      </c>
      <c r="E23" s="305" t="s">
        <v>312</v>
      </c>
      <c r="F23" s="305" t="s">
        <v>312</v>
      </c>
    </row>
    <row r="24" spans="1:6" ht="18.75">
      <c r="A24" s="357" t="s">
        <v>639</v>
      </c>
      <c r="B24" s="358" t="s">
        <v>684</v>
      </c>
      <c r="C24" s="360" t="s">
        <v>313</v>
      </c>
      <c r="D24" s="305" t="s">
        <v>314</v>
      </c>
      <c r="E24" s="305" t="s">
        <v>314</v>
      </c>
      <c r="F24" s="305" t="s">
        <v>314</v>
      </c>
    </row>
    <row r="25" spans="1:6" ht="18.75">
      <c r="A25" s="357" t="s">
        <v>640</v>
      </c>
      <c r="B25" s="358" t="s">
        <v>685</v>
      </c>
      <c r="C25" s="322"/>
      <c r="D25" s="305" t="s">
        <v>315</v>
      </c>
      <c r="E25" s="305" t="s">
        <v>316</v>
      </c>
      <c r="F25" s="305" t="s">
        <v>317</v>
      </c>
    </row>
    <row r="26" spans="1:6" ht="18.75">
      <c r="A26" s="357" t="s">
        <v>558</v>
      </c>
      <c r="B26" s="358" t="s">
        <v>694</v>
      </c>
      <c r="C26" s="322"/>
      <c r="D26" s="305" t="s">
        <v>318</v>
      </c>
      <c r="E26" s="305" t="s">
        <v>319</v>
      </c>
      <c r="F26" s="305" t="s">
        <v>320</v>
      </c>
    </row>
    <row r="27" spans="1:6" ht="18.75">
      <c r="A27" s="357" t="s">
        <v>641</v>
      </c>
      <c r="B27" s="358" t="s">
        <v>687</v>
      </c>
      <c r="C27" s="322"/>
      <c r="D27" s="305" t="s">
        <v>321</v>
      </c>
      <c r="E27" s="305" t="s">
        <v>322</v>
      </c>
      <c r="F27" s="305" t="s">
        <v>321</v>
      </c>
    </row>
    <row r="28" spans="1:6" ht="18.75">
      <c r="A28" s="357" t="s">
        <v>642</v>
      </c>
      <c r="B28" s="358" t="s">
        <v>688</v>
      </c>
      <c r="C28" s="322"/>
      <c r="D28" s="305" t="s">
        <v>323</v>
      </c>
      <c r="E28" s="305" t="s">
        <v>323</v>
      </c>
      <c r="F28" s="305" t="s">
        <v>324</v>
      </c>
    </row>
    <row r="29" spans="1:6" ht="18.75">
      <c r="A29" s="357" t="s">
        <v>643</v>
      </c>
      <c r="B29" s="358" t="s">
        <v>689</v>
      </c>
      <c r="C29" s="322"/>
      <c r="D29" s="305" t="s">
        <v>325</v>
      </c>
      <c r="E29" s="305" t="s">
        <v>325</v>
      </c>
      <c r="F29" s="305" t="s">
        <v>326</v>
      </c>
    </row>
    <row r="30" spans="1:6" ht="18.75">
      <c r="A30" s="357" t="s">
        <v>486</v>
      </c>
      <c r="B30" s="313" t="s">
        <v>690</v>
      </c>
      <c r="C30" s="322"/>
      <c r="D30" s="305" t="s">
        <v>327</v>
      </c>
      <c r="E30" s="305" t="s">
        <v>328</v>
      </c>
      <c r="F30" s="305" t="s">
        <v>329</v>
      </c>
    </row>
    <row r="31" spans="1:6" ht="18.75">
      <c r="A31" s="357" t="s">
        <v>647</v>
      </c>
      <c r="B31" s="320" t="s">
        <v>362</v>
      </c>
      <c r="C31" s="360" t="s">
        <v>393</v>
      </c>
      <c r="D31" s="305" t="s">
        <v>394</v>
      </c>
      <c r="E31" s="305" t="s">
        <v>394</v>
      </c>
      <c r="F31" s="305" t="s">
        <v>395</v>
      </c>
    </row>
    <row r="32" spans="1:6" ht="18.75">
      <c r="A32" s="357" t="s">
        <v>648</v>
      </c>
      <c r="B32" s="320" t="s">
        <v>366</v>
      </c>
      <c r="C32" s="360" t="s">
        <v>396</v>
      </c>
      <c r="D32" s="305" t="s">
        <v>397</v>
      </c>
      <c r="E32" s="305" t="s">
        <v>398</v>
      </c>
      <c r="F32" s="305" t="s">
        <v>399</v>
      </c>
    </row>
    <row r="33" spans="1:6" ht="18.75">
      <c r="A33" s="357" t="s">
        <v>650</v>
      </c>
      <c r="B33" s="320" t="s">
        <v>371</v>
      </c>
      <c r="C33" s="322"/>
      <c r="D33" s="305" t="s">
        <v>400</v>
      </c>
      <c r="E33" s="305" t="s">
        <v>401</v>
      </c>
      <c r="F33" s="305" t="s">
        <v>402</v>
      </c>
    </row>
    <row r="34" spans="1:6" ht="18.75">
      <c r="A34" s="357" t="s">
        <v>651</v>
      </c>
      <c r="B34" s="320" t="s">
        <v>376</v>
      </c>
      <c r="C34" s="360" t="s">
        <v>403</v>
      </c>
      <c r="D34" s="305" t="s">
        <v>404</v>
      </c>
      <c r="E34" s="305" t="s">
        <v>405</v>
      </c>
      <c r="F34" s="305" t="s">
        <v>405</v>
      </c>
    </row>
    <row r="35" spans="1:6" ht="18.75">
      <c r="A35" s="357" t="s">
        <v>652</v>
      </c>
      <c r="B35" s="358" t="s">
        <v>458</v>
      </c>
      <c r="C35" s="360" t="s">
        <v>446</v>
      </c>
      <c r="D35" s="358" t="s">
        <v>447</v>
      </c>
      <c r="E35" s="359" t="s">
        <v>448</v>
      </c>
      <c r="F35" s="359" t="s">
        <v>449</v>
      </c>
    </row>
    <row r="36" spans="1:6" ht="18.75">
      <c r="A36" s="357" t="s">
        <v>653</v>
      </c>
      <c r="B36" s="358" t="s">
        <v>459</v>
      </c>
      <c r="C36" s="397"/>
      <c r="D36" s="358" t="s">
        <v>450</v>
      </c>
      <c r="E36" s="358" t="s">
        <v>451</v>
      </c>
      <c r="F36" s="358" t="s">
        <v>451</v>
      </c>
    </row>
    <row r="37" spans="1:6" ht="18.75" customHeight="1">
      <c r="A37" s="357" t="s">
        <v>654</v>
      </c>
      <c r="B37" s="305" t="s">
        <v>691</v>
      </c>
      <c r="C37" s="322"/>
      <c r="D37" s="305" t="s">
        <v>476</v>
      </c>
      <c r="E37" s="305" t="s">
        <v>477</v>
      </c>
      <c r="F37" s="305" t="s">
        <v>478</v>
      </c>
    </row>
    <row r="38" spans="1:6" ht="18.75">
      <c r="A38" s="357" t="s">
        <v>655</v>
      </c>
      <c r="B38" s="305" t="s">
        <v>692</v>
      </c>
      <c r="C38" s="322"/>
      <c r="D38" s="305" t="s">
        <v>479</v>
      </c>
      <c r="E38" s="305" t="s">
        <v>480</v>
      </c>
      <c r="F38" s="305" t="s">
        <v>481</v>
      </c>
    </row>
    <row r="39" spans="1:6" ht="18.75">
      <c r="A39" s="357" t="s">
        <v>656</v>
      </c>
      <c r="B39" s="359" t="s">
        <v>492</v>
      </c>
      <c r="C39" s="360" t="s">
        <v>512</v>
      </c>
      <c r="D39" s="359" t="s">
        <v>513</v>
      </c>
      <c r="E39" s="359" t="s">
        <v>514</v>
      </c>
      <c r="F39" s="359" t="s">
        <v>515</v>
      </c>
    </row>
    <row r="40" spans="1:6" ht="18.75">
      <c r="A40" s="357" t="s">
        <v>485</v>
      </c>
      <c r="B40" s="359" t="s">
        <v>498</v>
      </c>
      <c r="C40" s="360" t="s">
        <v>516</v>
      </c>
      <c r="D40" s="359" t="s">
        <v>517</v>
      </c>
      <c r="E40" s="359" t="s">
        <v>518</v>
      </c>
      <c r="F40" s="359" t="s">
        <v>519</v>
      </c>
    </row>
    <row r="41" spans="1:6" ht="18.75">
      <c r="A41" s="357" t="s">
        <v>657</v>
      </c>
      <c r="B41" s="359" t="s">
        <v>501</v>
      </c>
      <c r="C41" s="322"/>
      <c r="D41" s="359" t="s">
        <v>520</v>
      </c>
      <c r="E41" s="359" t="s">
        <v>521</v>
      </c>
      <c r="F41" s="359" t="s">
        <v>520</v>
      </c>
    </row>
    <row r="42" spans="1:6" ht="18.75">
      <c r="A42" s="357" t="s">
        <v>658</v>
      </c>
      <c r="B42" s="359" t="s">
        <v>522</v>
      </c>
      <c r="C42" s="322"/>
      <c r="D42" s="359" t="s">
        <v>523</v>
      </c>
      <c r="E42" s="359" t="s">
        <v>524</v>
      </c>
      <c r="F42" s="359" t="s">
        <v>523</v>
      </c>
    </row>
    <row r="43" spans="1:6" ht="18.75">
      <c r="A43" s="357" t="s">
        <v>659</v>
      </c>
      <c r="B43" s="320" t="s">
        <v>530</v>
      </c>
      <c r="C43" s="322"/>
      <c r="D43" s="305" t="s">
        <v>548</v>
      </c>
      <c r="E43" s="305" t="s">
        <v>549</v>
      </c>
      <c r="F43" s="305" t="s">
        <v>550</v>
      </c>
    </row>
    <row r="44" spans="1:6" ht="18.75">
      <c r="A44" s="357" t="s">
        <v>660</v>
      </c>
      <c r="B44" s="358" t="s">
        <v>535</v>
      </c>
      <c r="C44" s="360" t="s">
        <v>551</v>
      </c>
      <c r="D44" s="305" t="s">
        <v>552</v>
      </c>
      <c r="E44" s="305" t="s">
        <v>552</v>
      </c>
      <c r="F44" s="305" t="s">
        <v>553</v>
      </c>
    </row>
    <row r="45" spans="1:6" ht="18.75">
      <c r="A45" s="357" t="s">
        <v>661</v>
      </c>
      <c r="B45" s="359" t="s">
        <v>539</v>
      </c>
      <c r="C45" s="360" t="s">
        <v>554</v>
      </c>
      <c r="D45" s="359" t="s">
        <v>555</v>
      </c>
      <c r="E45" s="359" t="s">
        <v>555</v>
      </c>
      <c r="F45" s="359" t="s">
        <v>556</v>
      </c>
    </row>
    <row r="46" spans="1:6" ht="18.75">
      <c r="A46" s="357" t="s">
        <v>662</v>
      </c>
      <c r="B46" s="358" t="s">
        <v>563</v>
      </c>
      <c r="C46" s="360" t="s">
        <v>574</v>
      </c>
      <c r="D46" s="358" t="s">
        <v>575</v>
      </c>
      <c r="E46" s="357" t="s">
        <v>114</v>
      </c>
      <c r="F46" s="359" t="s">
        <v>576</v>
      </c>
    </row>
    <row r="47" spans="1:6" ht="18.75">
      <c r="A47" s="357" t="s">
        <v>663</v>
      </c>
      <c r="B47" s="358" t="s">
        <v>693</v>
      </c>
      <c r="C47" s="360" t="s">
        <v>577</v>
      </c>
      <c r="D47" s="305" t="s">
        <v>578</v>
      </c>
      <c r="E47" s="305" t="s">
        <v>579</v>
      </c>
      <c r="F47" s="305" t="s">
        <v>580</v>
      </c>
    </row>
    <row r="48" spans="1:6" ht="18.75">
      <c r="A48" s="357" t="s">
        <v>664</v>
      </c>
      <c r="B48" s="305" t="s">
        <v>592</v>
      </c>
      <c r="C48" s="360" t="s">
        <v>618</v>
      </c>
      <c r="D48" s="305" t="s">
        <v>619</v>
      </c>
      <c r="E48" s="305" t="s">
        <v>619</v>
      </c>
      <c r="F48" s="305" t="s">
        <v>620</v>
      </c>
    </row>
    <row r="49" spans="1:6" ht="18.75">
      <c r="A49" s="357" t="s">
        <v>665</v>
      </c>
      <c r="B49" s="305" t="s">
        <v>596</v>
      </c>
      <c r="C49" s="360" t="s">
        <v>621</v>
      </c>
      <c r="D49" s="305" t="s">
        <v>622</v>
      </c>
      <c r="E49" s="310" t="s">
        <v>623</v>
      </c>
      <c r="F49" s="310" t="s">
        <v>624</v>
      </c>
    </row>
    <row r="50" spans="1:6" ht="18.75">
      <c r="A50" s="357" t="s">
        <v>666</v>
      </c>
      <c r="B50" s="305" t="s">
        <v>601</v>
      </c>
      <c r="C50" s="322"/>
      <c r="D50" s="305" t="s">
        <v>625</v>
      </c>
      <c r="E50" s="305" t="s">
        <v>626</v>
      </c>
      <c r="F50" s="305" t="s">
        <v>627</v>
      </c>
    </row>
    <row r="51" spans="1:6" ht="18.75">
      <c r="A51" s="357" t="s">
        <v>667</v>
      </c>
      <c r="B51" s="305" t="s">
        <v>605</v>
      </c>
      <c r="C51" s="322"/>
      <c r="D51" s="305" t="s">
        <v>628</v>
      </c>
      <c r="E51" s="305" t="s">
        <v>628</v>
      </c>
      <c r="F51" s="305" t="s">
        <v>629</v>
      </c>
    </row>
    <row r="52" spans="1:6" ht="18.75">
      <c r="A52" s="357" t="s">
        <v>668</v>
      </c>
      <c r="B52" s="305" t="s">
        <v>610</v>
      </c>
      <c r="C52" s="360" t="s">
        <v>630</v>
      </c>
      <c r="D52" s="305" t="s">
        <v>631</v>
      </c>
      <c r="E52" s="305" t="s">
        <v>632</v>
      </c>
      <c r="F52" s="305" t="s">
        <v>633</v>
      </c>
    </row>
    <row r="53" spans="1:6" ht="18.75">
      <c r="A53" s="357" t="s">
        <v>669</v>
      </c>
      <c r="B53" s="305" t="s">
        <v>611</v>
      </c>
      <c r="C53" s="322"/>
      <c r="D53" s="305" t="s">
        <v>634</v>
      </c>
      <c r="E53" s="305" t="s">
        <v>635</v>
      </c>
      <c r="F53" s="305" t="s">
        <v>636</v>
      </c>
    </row>
    <row r="54" spans="1:6" ht="18.75">
      <c r="A54" s="357" t="s">
        <v>674</v>
      </c>
      <c r="B54" s="320" t="s">
        <v>721</v>
      </c>
      <c r="C54" s="322"/>
      <c r="D54" s="305" t="s">
        <v>727</v>
      </c>
      <c r="E54" s="305" t="s">
        <v>727</v>
      </c>
      <c r="F54" s="305" t="s">
        <v>727</v>
      </c>
    </row>
    <row r="55" ht="18.75">
      <c r="A55" s="125"/>
    </row>
  </sheetData>
  <sheetProtection/>
  <mergeCells count="5">
    <mergeCell ref="A1:F1"/>
    <mergeCell ref="C4:C5"/>
    <mergeCell ref="D3:F3"/>
    <mergeCell ref="E4:E5"/>
    <mergeCell ref="F4:F5"/>
  </mergeCells>
  <printOptions horizontalCentered="1"/>
  <pageMargins left="0.7480314960629921" right="0.35433070866141736" top="0.66" bottom="0.57" header="0.5118110236220472" footer="0.5118110236220472"/>
  <pageSetup firstPageNumber="18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fire7-</cp:lastModifiedBy>
  <cp:lastPrinted>2012-12-06T08:45:13Z</cp:lastPrinted>
  <dcterms:created xsi:type="dcterms:W3CDTF">2005-05-09T06:37:44Z</dcterms:created>
  <dcterms:modified xsi:type="dcterms:W3CDTF">2012-12-07T02:21:14Z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